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24.05.2025" sheetId="1" r:id="rId1"/>
    <sheet name="25.05.2025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9" i="2" l="1"/>
  <c r="B129" i="2"/>
  <c r="C127" i="2"/>
  <c r="D127" i="2" s="1"/>
  <c r="C125" i="2"/>
  <c r="D125" i="2" s="1"/>
  <c r="D129" i="2" s="1"/>
  <c r="B108" i="2" l="1"/>
  <c r="B114" i="2" s="1"/>
  <c r="B101" i="2"/>
  <c r="C85" i="2"/>
  <c r="D85" i="2" s="1"/>
  <c r="D87" i="2" s="1"/>
  <c r="B87" i="2"/>
  <c r="C61" i="2"/>
  <c r="C60" i="2"/>
  <c r="C87" i="2" l="1"/>
  <c r="C13" i="2"/>
  <c r="D13" i="2" s="1"/>
  <c r="C11" i="2"/>
  <c r="D11" i="2" s="1"/>
  <c r="D15" i="2" s="1"/>
  <c r="B15" i="2"/>
  <c r="C15" i="2" l="1"/>
  <c r="E113" i="1"/>
  <c r="C111" i="1"/>
  <c r="B103" i="1"/>
  <c r="B102" i="1"/>
  <c r="A103" i="1"/>
  <c r="A104" i="1" s="1"/>
  <c r="A105" i="1" s="1"/>
  <c r="D94" i="1"/>
  <c r="C94" i="1"/>
  <c r="B94" i="1"/>
  <c r="E85" i="1"/>
  <c r="E94" i="1" s="1"/>
  <c r="E83" i="1"/>
  <c r="D87" i="1"/>
  <c r="D96" i="1" s="1"/>
  <c r="C87" i="1"/>
  <c r="C96" i="1" s="1"/>
  <c r="B87" i="1"/>
  <c r="B96" i="1" s="1"/>
  <c r="C64" i="1"/>
  <c r="C31" i="1"/>
  <c r="C34" i="1" s="1"/>
  <c r="D16" i="1"/>
  <c r="D17" i="1"/>
  <c r="C98" i="1" l="1"/>
  <c r="B98" i="1"/>
  <c r="B104" i="1"/>
  <c r="D98" i="1"/>
  <c r="E87" i="1"/>
  <c r="E96" i="1" s="1"/>
  <c r="E98" i="1" s="1"/>
</calcChain>
</file>

<file path=xl/sharedStrings.xml><?xml version="1.0" encoding="utf-8"?>
<sst xmlns="http://schemas.openxmlformats.org/spreadsheetml/2006/main" count="267" uniqueCount="212">
  <si>
    <t>Topic:</t>
  </si>
  <si>
    <t>GSTR-9</t>
  </si>
  <si>
    <t>Date:</t>
  </si>
  <si>
    <t xml:space="preserve">AATO &lt; 2Cr </t>
  </si>
  <si>
    <t>As per the Ntification No. 14/2024 Dated 10.07.2024</t>
  </si>
  <si>
    <t>Filing of the GSTR-9 is Optional</t>
  </si>
  <si>
    <t>As per the Ntification No. 12/2024 Dated 10.07.2024</t>
  </si>
  <si>
    <t>Which gives clarifications on the various tables</t>
  </si>
  <si>
    <t>FY 2023-24</t>
  </si>
  <si>
    <t>AP</t>
  </si>
  <si>
    <t>Odisha</t>
  </si>
  <si>
    <t>TS</t>
  </si>
  <si>
    <t>Amount in Lakhs</t>
  </si>
  <si>
    <t xml:space="preserve">Entire GST </t>
  </si>
  <si>
    <t>AATO</t>
  </si>
  <si>
    <t>&gt;&gt;&gt; PAN india basis</t>
  </si>
  <si>
    <t>Mandatory</t>
  </si>
  <si>
    <t>for all 3 states</t>
  </si>
  <si>
    <t>FY 2024-25</t>
  </si>
  <si>
    <t>01-04-2024 to 31-03-2025</t>
  </si>
  <si>
    <t>31st Dec 2025</t>
  </si>
  <si>
    <t>TO as per the BOA</t>
  </si>
  <si>
    <t>GST Returns &gt;&gt;&gt; 1 &amp; 3B</t>
  </si>
  <si>
    <t>Short Declaration</t>
  </si>
  <si>
    <t>Yes you need to declare and offer the same in the GSTR-9</t>
  </si>
  <si>
    <t>Tax</t>
  </si>
  <si>
    <t>Output tax</t>
  </si>
  <si>
    <t>&gt;&gt;&gt; Through Form DRC-03</t>
  </si>
  <si>
    <t>DRC-01A</t>
  </si>
  <si>
    <t>DRC-01</t>
  </si>
  <si>
    <t>SCN</t>
  </si>
  <si>
    <t>Intimate the tax liability (Pre-SCN Stage)</t>
  </si>
  <si>
    <t>Demand Order</t>
  </si>
  <si>
    <t>DRC-07</t>
  </si>
  <si>
    <t xml:space="preserve">DRC-03 Payment </t>
  </si>
  <si>
    <t>Tax / ITC</t>
  </si>
  <si>
    <t>1. CGST &amp; SGST</t>
  </si>
  <si>
    <t>Ok</t>
  </si>
  <si>
    <t>2. IGST</t>
  </si>
  <si>
    <t>POS</t>
  </si>
  <si>
    <t>IGST Tax</t>
  </si>
  <si>
    <t>IGST ITC</t>
  </si>
  <si>
    <t>Example:</t>
  </si>
  <si>
    <t>TN</t>
  </si>
  <si>
    <t>Tax payer</t>
  </si>
  <si>
    <t>MH</t>
  </si>
  <si>
    <t xml:space="preserve">Purchased Goods from </t>
  </si>
  <si>
    <t>ITC Claimed</t>
  </si>
  <si>
    <t>ITC Reverse</t>
  </si>
  <si>
    <t>Actual IGST ITC</t>
  </si>
  <si>
    <t>Purchase of goods</t>
  </si>
  <si>
    <t>IGST ITC &gt;&gt;&gt; MH</t>
  </si>
  <si>
    <t xml:space="preserve">Can I discharge the additional tax liability through Credit Ledger </t>
  </si>
  <si>
    <t>Only through Cash Ledger</t>
  </si>
  <si>
    <t>ITC</t>
  </si>
  <si>
    <t>Short payment of tax</t>
  </si>
  <si>
    <t>Excess Claimed &gt;&gt;&gt; Reverse the ITC</t>
  </si>
  <si>
    <t>Both</t>
  </si>
  <si>
    <t>Can I discharge Interest / Penalty / Late Fees &gt;&gt;&gt; No Credit ledger &gt;&gt;&gt; Only through Cash Ledger</t>
  </si>
  <si>
    <t>CGST</t>
  </si>
  <si>
    <t>IGST</t>
  </si>
  <si>
    <t>Demand</t>
  </si>
  <si>
    <t>Disputed</t>
  </si>
  <si>
    <t>Total</t>
  </si>
  <si>
    <t>Appeal</t>
  </si>
  <si>
    <t>Pre-Deposit</t>
  </si>
  <si>
    <t>Admitted</t>
  </si>
  <si>
    <t>2. 10% of Disputed Demand</t>
  </si>
  <si>
    <t>1. 100% Admitted Demand</t>
  </si>
  <si>
    <t>Plus</t>
  </si>
  <si>
    <t>&gt;&gt;&gt;  Total Payment</t>
  </si>
  <si>
    <t>GSTR-10</t>
  </si>
  <si>
    <t>Final Return</t>
  </si>
  <si>
    <t>Time Limit</t>
  </si>
  <si>
    <t>Late Fees</t>
  </si>
  <si>
    <t>Cancellation</t>
  </si>
  <si>
    <t xml:space="preserve"> - Suo Motto Cancellatio</t>
  </si>
  <si>
    <t xml:space="preserve"> - Volunatary Cancellations</t>
  </si>
  <si>
    <t>3 Months from the date of "Cancellation Order"</t>
  </si>
  <si>
    <t>&gt;&gt;&gt; Dept officer cancels the GST Registration</t>
  </si>
  <si>
    <t>&gt;&gt;&gt; Tax Payer makes a request for cancellation of the GST Registration</t>
  </si>
  <si>
    <t>or</t>
  </si>
  <si>
    <t>GSTR-10 Filing is mandatory for the both Cases</t>
  </si>
  <si>
    <t>&gt;&gt;&gt; New GST Reg &gt;&gt;&gt; Dept will issue new registration</t>
  </si>
  <si>
    <t>&gt;&gt;&gt; Dangerous</t>
  </si>
  <si>
    <t>&gt;&gt;&gt; In life time you will not get a new GST Reg</t>
  </si>
  <si>
    <t>&gt;&gt;&gt; debarred</t>
  </si>
  <si>
    <t>GST Registration</t>
  </si>
  <si>
    <t>1.Active Status</t>
  </si>
  <si>
    <t xml:space="preserve">2.Suspense </t>
  </si>
  <si>
    <t>3.Cancellation</t>
  </si>
  <si>
    <t>&gt;&gt;&gt; SCN Notice</t>
  </si>
  <si>
    <t>&gt;&gt;&gt; Suspended by the officer</t>
  </si>
  <si>
    <t>Not filing of Returns 1year</t>
  </si>
  <si>
    <t xml:space="preserve"> - Filed all the returns upto date &gt;&gt;&gt; Immediately your reg would be active (System Driven)</t>
  </si>
  <si>
    <t>I would like to cancel my gst registration w.e.f 24.05.2025</t>
  </si>
  <si>
    <t>Immediately it will convert into suspended</t>
  </si>
  <si>
    <t>Mr Kedarnath</t>
  </si>
  <si>
    <t>Mr. Kuntal</t>
  </si>
  <si>
    <t>Supplier Services - Advocate</t>
  </si>
  <si>
    <t>Recipient Services - Liable to Pay Tax</t>
  </si>
  <si>
    <t>FCM</t>
  </si>
  <si>
    <t>Supplier will pay the tax</t>
  </si>
  <si>
    <t>RCM</t>
  </si>
  <si>
    <t>The recipient will pay the tax to the Govt</t>
  </si>
  <si>
    <t>&gt;&gt;&gt; TO</t>
  </si>
  <si>
    <t>&gt;&gt;&gt; RCM transaction Should not add this transaction in the AATO</t>
  </si>
  <si>
    <t>GSTR-9 &amp; 9C</t>
  </si>
  <si>
    <t>HSN</t>
  </si>
  <si>
    <t>Goods</t>
  </si>
  <si>
    <t>Horminised System of Nomencluture</t>
  </si>
  <si>
    <t>SAC</t>
  </si>
  <si>
    <t>Services</t>
  </si>
  <si>
    <t>Service Accounting Code</t>
  </si>
  <si>
    <t>Chapter No. 99</t>
  </si>
  <si>
    <t>BOA &gt;&gt;&gt; F/s  &gt;&gt;&gt; ITR &gt;&gt;&gt; GSTR-9</t>
  </si>
  <si>
    <t>F/s</t>
  </si>
  <si>
    <t>T-4</t>
  </si>
  <si>
    <t>Diff</t>
  </si>
  <si>
    <t>Taxable Supplies</t>
  </si>
  <si>
    <t>SGST</t>
  </si>
  <si>
    <t>Ex-1</t>
  </si>
  <si>
    <t>&gt;&gt;&gt; GSTR-1</t>
  </si>
  <si>
    <t>Scenario-I</t>
  </si>
  <si>
    <t>Solution:</t>
  </si>
  <si>
    <t>1. Add in T-4 i.e., B2B or B2C &gt;&gt;&gt; TO + Taxes</t>
  </si>
  <si>
    <t>2. Add Tax portion in the T-9</t>
  </si>
  <si>
    <t>3. Pay through DRC-03 along with 18% Interest</t>
  </si>
  <si>
    <t>GSTR-9 is mere a disclosure</t>
  </si>
  <si>
    <t>Tax Payer can't pass ITC</t>
  </si>
  <si>
    <t>Tax Payer can't claim ITC</t>
  </si>
  <si>
    <t>Tax Payer can't reverse ITC &gt;&gt;&gt; DRC-03</t>
  </si>
  <si>
    <t>Tax Payer can't Reverse Tax &gt;&gt;&gt; &gt;&gt;&gt; DRC-03</t>
  </si>
  <si>
    <t>Scenario-II</t>
  </si>
  <si>
    <t>&gt;&gt;&gt; missed to report in GSTR-1 but added in the GSTR-3B and paid taxes</t>
  </si>
  <si>
    <t>Assuimg that this amount of Rs 5,00,000 is reproted and paid tax in GSTR-3B</t>
  </si>
  <si>
    <t>Assuimg that this amount of Rs 5,00,000 is not reproted and not paid tax in GSTR-3B</t>
  </si>
  <si>
    <t>Scenario-III</t>
  </si>
  <si>
    <t>Assuimg that this TO of Rs 5,00,000 is reproted in GSTR-3B and but taxes not paid in GSTR-3B</t>
  </si>
  <si>
    <t>Zero rated supply</t>
  </si>
  <si>
    <t>i. Exports to Foreing Nations</t>
  </si>
  <si>
    <t>ii.Supply to SEZ</t>
  </si>
  <si>
    <t>Output &gt;&gt;&gt; Duty Free</t>
  </si>
  <si>
    <t>Purchases &gt;&gt;&gt; Inputs / IS / Capital Goods &gt;&gt;&gt; ITC &gt;&gt;&gt; Accumulating into ECL</t>
  </si>
  <si>
    <t>GST Refund with the GST Dept &gt;&gt;&gt; Accumulated ITC</t>
  </si>
  <si>
    <t>1. Export of G/S without payment of Taxes &gt;&gt;&gt; Refund is eligible w.r.t ITC on Inputs &amp; Input Services Only, but not Capital Goods</t>
  </si>
  <si>
    <t>2. Export of G/S with payment of Taxes &gt;&gt;&gt; w.r.t ITC on Inputs &amp; Input Services &amp; Capital Goods</t>
  </si>
  <si>
    <t>Add: IGST @ 18%</t>
  </si>
  <si>
    <t>Invoice Value</t>
  </si>
  <si>
    <t>&gt;&gt;&gt; apply for refund &gt;&gt;&gt; Dept will give</t>
  </si>
  <si>
    <t>&gt;&gt;&gt; Customer will pay</t>
  </si>
  <si>
    <t>T-4G</t>
  </si>
  <si>
    <t>Inward supplies subject to RCM</t>
  </si>
  <si>
    <t>1. Add in the T-4G and Pay tax through DRC-03</t>
  </si>
  <si>
    <t>Additional RCM Tax</t>
  </si>
  <si>
    <t>Advances / CN / DN / Ammendments</t>
  </si>
  <si>
    <t>T-5</t>
  </si>
  <si>
    <t>1. Zero rated supply with out payment of taxes</t>
  </si>
  <si>
    <t>2. Exempted Supply</t>
  </si>
  <si>
    <t>3. Nil Rated Supply</t>
  </si>
  <si>
    <t>4. Non-GST Supply</t>
  </si>
  <si>
    <t>5. Supplies on which tax is to be paid by the recipient on reverse charge basis</t>
  </si>
  <si>
    <t>Ex-2</t>
  </si>
  <si>
    <t>Scenario-1</t>
  </si>
  <si>
    <t>In GSTR-1 tax payer missed to report "Zero rated supply without payment of tax"</t>
  </si>
  <si>
    <t>Solution</t>
  </si>
  <si>
    <t>Report in T-5A</t>
  </si>
  <si>
    <t>Ex-3</t>
  </si>
  <si>
    <t>Exports</t>
  </si>
  <si>
    <t>T-5A</t>
  </si>
  <si>
    <t>Add in T-5A</t>
  </si>
  <si>
    <t>Ex-4</t>
  </si>
  <si>
    <t>Interest Income</t>
  </si>
  <si>
    <t>1. Add in T-5D &gt;&gt;&gt; Rule-42 &amp; 43 ITC reversal</t>
  </si>
  <si>
    <t>1. We give the declaration in GSTR-9C &gt;&gt;&gt; for Interest income &gt;&gt;&gt; Adj for reasons not listed above</t>
  </si>
  <si>
    <t>Tax Payer can't Pay Tax &gt;&gt;&gt; DRC-03</t>
  </si>
  <si>
    <t>Ex-5</t>
  </si>
  <si>
    <t>&gt;&gt;&gt; missed to report in GSTR-1 &amp; 3B of CFY</t>
  </si>
  <si>
    <t>1. Balance TO of Rs 5 lakh and taxes are paid through GSTR-1 &amp; 3B in NFYon or before 30.11.2025</t>
  </si>
  <si>
    <t>GSTR-9 FY 2024-25</t>
  </si>
  <si>
    <t>1. Disclose in the T-10 &gt;&gt;&gt; Added in NFY</t>
  </si>
  <si>
    <t>2. Disclose in the T-11 &gt;&gt;&gt; Reduced NFY</t>
  </si>
  <si>
    <t>T-6A</t>
  </si>
  <si>
    <t>T-6B</t>
  </si>
  <si>
    <t>Bifucation for Capital Goods &amp; (Inputs &amp; Input Services) &gt;&gt;&gt; CFY</t>
  </si>
  <si>
    <t>T-6M</t>
  </si>
  <si>
    <t>PFY ITC give in T-6M</t>
  </si>
  <si>
    <t>Captures the data from GSTR-3B (CFY + PFY) &gt;&gt;&gt; Gross ITC (including ITC reversal)</t>
  </si>
  <si>
    <t>T-7</t>
  </si>
  <si>
    <t>ITC Revesral &gt;&gt;&gt; Manual entry</t>
  </si>
  <si>
    <t>Identify the total reversal &gt;&gt;&gt; enter here</t>
  </si>
  <si>
    <t>All reversals Gross amount report in T-7H</t>
  </si>
  <si>
    <t>Net ITC claimed</t>
  </si>
  <si>
    <t>T-6B (-) T-7H</t>
  </si>
  <si>
    <t>T-8</t>
  </si>
  <si>
    <t>T-8A</t>
  </si>
  <si>
    <t>ITC as per the GSTR-2B</t>
  </si>
  <si>
    <t>T-8B</t>
  </si>
  <si>
    <t>ITC as per the 6B</t>
  </si>
  <si>
    <t>Nil</t>
  </si>
  <si>
    <t>ITC as per the 6B (CFY)</t>
  </si>
  <si>
    <t>ITC pertaining to FY 2024-25 but claimed in the FY 2025-26 on or before 30.11.2025</t>
  </si>
  <si>
    <t>T-6 &amp; T-8 &amp; T-13</t>
  </si>
  <si>
    <t>1. T-8C declare</t>
  </si>
  <si>
    <t>2.T-13 declare</t>
  </si>
  <si>
    <t>ITC claimed excess in FY 2024-25 but revesed in the FY 2025-26 on or before 30.11.2025</t>
  </si>
  <si>
    <t>1. T-8C declare with -ve</t>
  </si>
  <si>
    <t>2.T-12 declare</t>
  </si>
  <si>
    <t>Claimed / Reversed</t>
  </si>
  <si>
    <t>1. T-8C declare with +ve &amp; -ve</t>
  </si>
  <si>
    <t>2.T-12 declare - Reversa;</t>
  </si>
  <si>
    <t>3.T-13 declare - claimed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</si>
</sst>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Book Antiqua"/>
      <family val="1"/>
    </font>
    <font>
      <b/>
      <sz val="16"/>
      <color theme="1"/>
      <name val="Book Antiqua"/>
      <family val="1"/>
    </font>
    <font>
      <b/>
      <sz val="16"/>
      <color rgb="FFFF0000"/>
      <name val="Book Antiqua"/>
      <family val="1"/>
    </font>
    <font>
      <sz val="16"/>
      <color rgb="FFFF0000"/>
      <name val="Book Antiqua"/>
      <family val="1"/>
    </font>
    <font>
      <i/>
      <sz val="16"/>
      <color theme="1"/>
      <name val="Book Antiqua"/>
      <family val="1"/>
    </font>
    <font>
      <sz val="11"/>
      <color theme="1"/>
      <name val="Calibri"/>
      <family val="2"/>
      <scheme val="minor"/>
    </font>
    <font>
      <b/>
      <sz val="18"/>
      <color theme="1"/>
      <name val="Book Antiqua"/>
      <family val="1"/>
    </font>
    <font>
      <sz val="18"/>
      <color theme="1"/>
      <name val="Book Antiqua"/>
      <family val="1"/>
    </font>
    <font>
      <b/>
      <sz val="18"/>
      <color rgb="FFFF0000"/>
      <name val="Book Antiqua"/>
      <family val="1"/>
    </font>
    <font>
      <i/>
      <sz val="18"/>
      <color theme="1"/>
      <name val="Book Antiqua"/>
      <family val="1"/>
    </font>
    <font>
      <sz val="18"/>
      <color rgb="FFFF0000"/>
      <name val="Book Antiqua"/>
      <family val="1"/>
    </font>
    <font>
      <b/>
      <sz val="18"/>
      <color rgb="FF002060"/>
      <name val="Book Antiqua"/>
      <family val="1"/>
    </font>
    <font>
      <sz val="18"/>
      <color rgb="FF00206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3" fillId="0" borderId="0" xfId="0" applyFont="1"/>
    <xf numFmtId="0" fontId="2" fillId="2" borderId="0" xfId="0" applyFont="1" applyFill="1"/>
    <xf numFmtId="9" fontId="1" fillId="0" borderId="0" xfId="0" applyNumberFormat="1" applyFont="1"/>
    <xf numFmtId="0" fontId="1" fillId="2" borderId="0" xfId="0" applyFont="1" applyFill="1"/>
    <xf numFmtId="0" fontId="4" fillId="0" borderId="0" xfId="0" applyFont="1"/>
    <xf numFmtId="14" fontId="2" fillId="0" borderId="0" xfId="0" applyNumberFormat="1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8" fillId="0" borderId="0" xfId="1" applyNumberFormat="1" applyFont="1"/>
    <xf numFmtId="164" fontId="8" fillId="0" borderId="0" xfId="0" applyNumberFormat="1" applyFont="1"/>
    <xf numFmtId="164" fontId="7" fillId="0" borderId="0" xfId="0" applyNumberFormat="1" applyFont="1"/>
    <xf numFmtId="0" fontId="7" fillId="2" borderId="0" xfId="0" applyFont="1" applyFill="1"/>
    <xf numFmtId="0" fontId="10" fillId="0" borderId="0" xfId="0" applyFont="1"/>
    <xf numFmtId="164" fontId="7" fillId="0" borderId="0" xfId="1" applyNumberFormat="1" applyFont="1"/>
    <xf numFmtId="164" fontId="11" fillId="0" borderId="0" xfId="1" applyNumberFormat="1" applyFont="1"/>
    <xf numFmtId="0" fontId="8" fillId="2" borderId="0" xfId="0" applyFont="1" applyFill="1"/>
    <xf numFmtId="0" fontId="11" fillId="0" borderId="0" xfId="0" applyFont="1"/>
    <xf numFmtId="14" fontId="8" fillId="0" borderId="0" xfId="0" applyNumberFormat="1" applyFont="1"/>
    <xf numFmtId="0" fontId="12" fillId="0" borderId="0" xfId="0" applyFont="1"/>
    <xf numFmtId="0" fontId="13" fillId="0" borderId="0" xfId="0" applyFont="1"/>
    <xf numFmtId="14" fontId="7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showGridLines="0" tabSelected="1" workbookViewId="0"/>
  </sheetViews>
  <sheetFormatPr defaultColWidth="17.77734375" defaultRowHeight="21" x14ac:dyDescent="0.4"/>
  <cols>
    <col min="1" max="1" width="31.6640625" style="1" customWidth="1"/>
    <col min="2" max="16384" width="17.77734375" style="1"/>
  </cols>
  <sheetData>
    <row r="1" spans="1:4" x14ac:dyDescent="0.4">
      <c r="A1" s="3" t="s">
        <v>0</v>
      </c>
      <c r="B1" s="4" t="s">
        <v>1</v>
      </c>
    </row>
    <row r="2" spans="1:4" x14ac:dyDescent="0.4">
      <c r="A2" s="3" t="s">
        <v>2</v>
      </c>
      <c r="B2" s="5">
        <v>45801</v>
      </c>
    </row>
    <row r="4" spans="1:4" x14ac:dyDescent="0.4">
      <c r="A4" s="3" t="s">
        <v>4</v>
      </c>
    </row>
    <row r="6" spans="1:4" x14ac:dyDescent="0.4">
      <c r="A6" s="1" t="s">
        <v>3</v>
      </c>
      <c r="B6" s="1" t="s">
        <v>5</v>
      </c>
    </row>
    <row r="9" spans="1:4" x14ac:dyDescent="0.4">
      <c r="A9" s="3" t="s">
        <v>8</v>
      </c>
    </row>
    <row r="10" spans="1:4" x14ac:dyDescent="0.4">
      <c r="A10" s="3" t="s">
        <v>6</v>
      </c>
    </row>
    <row r="12" spans="1:4" x14ac:dyDescent="0.4">
      <c r="A12" s="1" t="s">
        <v>7</v>
      </c>
    </row>
    <row r="14" spans="1:4" x14ac:dyDescent="0.4">
      <c r="A14" s="3" t="s">
        <v>12</v>
      </c>
    </row>
    <row r="15" spans="1:4" x14ac:dyDescent="0.4">
      <c r="A15" s="3" t="s">
        <v>9</v>
      </c>
      <c r="B15" s="3" t="s">
        <v>10</v>
      </c>
      <c r="C15" s="3" t="s">
        <v>11</v>
      </c>
    </row>
    <row r="16" spans="1:4" x14ac:dyDescent="0.4">
      <c r="A16" s="1">
        <v>10</v>
      </c>
      <c r="B16" s="1">
        <v>8</v>
      </c>
      <c r="C16" s="1">
        <v>3</v>
      </c>
      <c r="D16" s="1">
        <f>SUM(A16:C16)</f>
        <v>21</v>
      </c>
    </row>
    <row r="17" spans="1:6" x14ac:dyDescent="0.4">
      <c r="A17" s="1">
        <v>100</v>
      </c>
      <c r="B17" s="1">
        <v>80</v>
      </c>
      <c r="C17" s="1">
        <v>30</v>
      </c>
      <c r="D17" s="3">
        <f>SUM(A17:C17)</f>
        <v>210</v>
      </c>
      <c r="E17" s="1" t="s">
        <v>16</v>
      </c>
      <c r="F17" s="1" t="s">
        <v>17</v>
      </c>
    </row>
    <row r="19" spans="1:6" x14ac:dyDescent="0.4">
      <c r="A19" s="1" t="s">
        <v>13</v>
      </c>
      <c r="B19" s="3" t="s">
        <v>14</v>
      </c>
      <c r="C19" s="1" t="s">
        <v>15</v>
      </c>
    </row>
    <row r="22" spans="1:6" x14ac:dyDescent="0.4">
      <c r="A22" s="1" t="s">
        <v>18</v>
      </c>
    </row>
    <row r="24" spans="1:6" x14ac:dyDescent="0.4">
      <c r="A24" s="1" t="s">
        <v>19</v>
      </c>
    </row>
    <row r="26" spans="1:6" x14ac:dyDescent="0.4">
      <c r="A26" s="6" t="s">
        <v>20</v>
      </c>
    </row>
    <row r="29" spans="1:6" x14ac:dyDescent="0.4">
      <c r="A29" s="1" t="s">
        <v>21</v>
      </c>
      <c r="C29" s="1">
        <v>100</v>
      </c>
    </row>
    <row r="30" spans="1:6" x14ac:dyDescent="0.4">
      <c r="A30" s="1" t="s">
        <v>22</v>
      </c>
      <c r="C30" s="1">
        <v>90</v>
      </c>
    </row>
    <row r="31" spans="1:6" x14ac:dyDescent="0.4">
      <c r="A31" s="1" t="s">
        <v>23</v>
      </c>
      <c r="C31" s="7">
        <f>C29-C30</f>
        <v>10</v>
      </c>
      <c r="D31" s="3" t="s">
        <v>24</v>
      </c>
    </row>
    <row r="33" spans="1:4" x14ac:dyDescent="0.4">
      <c r="A33" s="1" t="s">
        <v>25</v>
      </c>
      <c r="C33" s="8">
        <v>0.18</v>
      </c>
    </row>
    <row r="34" spans="1:4" x14ac:dyDescent="0.4">
      <c r="A34" s="1" t="s">
        <v>26</v>
      </c>
      <c r="C34" s="3">
        <f>C31*C33</f>
        <v>1.7999999999999998</v>
      </c>
      <c r="D34" s="3" t="s">
        <v>27</v>
      </c>
    </row>
    <row r="37" spans="1:4" x14ac:dyDescent="0.4">
      <c r="A37" s="1" t="s">
        <v>28</v>
      </c>
      <c r="B37" s="1" t="s">
        <v>31</v>
      </c>
    </row>
    <row r="39" spans="1:4" x14ac:dyDescent="0.4">
      <c r="A39" s="1" t="s">
        <v>29</v>
      </c>
      <c r="B39" s="1" t="s">
        <v>30</v>
      </c>
    </row>
    <row r="41" spans="1:4" x14ac:dyDescent="0.4">
      <c r="A41" s="1" t="s">
        <v>33</v>
      </c>
      <c r="B41" s="1" t="s">
        <v>32</v>
      </c>
    </row>
    <row r="44" spans="1:4" x14ac:dyDescent="0.4">
      <c r="A44" s="3" t="s">
        <v>34</v>
      </c>
    </row>
    <row r="46" spans="1:4" x14ac:dyDescent="0.4">
      <c r="A46" s="1" t="s">
        <v>35</v>
      </c>
    </row>
    <row r="48" spans="1:4" x14ac:dyDescent="0.4">
      <c r="A48" s="1" t="s">
        <v>36</v>
      </c>
      <c r="C48" s="1" t="s">
        <v>37</v>
      </c>
    </row>
    <row r="50" spans="1:7" x14ac:dyDescent="0.4">
      <c r="A50" s="1" t="s">
        <v>38</v>
      </c>
      <c r="C50" s="3" t="s">
        <v>39</v>
      </c>
    </row>
    <row r="52" spans="1:7" x14ac:dyDescent="0.4">
      <c r="A52" s="1" t="s">
        <v>40</v>
      </c>
      <c r="C52" s="1" t="s">
        <v>9</v>
      </c>
    </row>
    <row r="54" spans="1:7" x14ac:dyDescent="0.4">
      <c r="A54" s="3" t="s">
        <v>41</v>
      </c>
    </row>
    <row r="56" spans="1:7" x14ac:dyDescent="0.4">
      <c r="A56" s="1" t="s">
        <v>42</v>
      </c>
    </row>
    <row r="57" spans="1:7" x14ac:dyDescent="0.4">
      <c r="A57" s="1" t="s">
        <v>44</v>
      </c>
      <c r="C57" s="9" t="s">
        <v>45</v>
      </c>
      <c r="E57" s="3" t="s">
        <v>50</v>
      </c>
      <c r="F57" s="3"/>
      <c r="G57" s="3" t="s">
        <v>45</v>
      </c>
    </row>
    <row r="58" spans="1:7" x14ac:dyDescent="0.4">
      <c r="A58" s="1" t="s">
        <v>46</v>
      </c>
      <c r="C58" s="1" t="s">
        <v>43</v>
      </c>
    </row>
    <row r="60" spans="1:7" x14ac:dyDescent="0.4">
      <c r="A60" s="1" t="s">
        <v>49</v>
      </c>
      <c r="C60" s="1">
        <v>100</v>
      </c>
      <c r="F60" s="3" t="s">
        <v>45</v>
      </c>
    </row>
    <row r="61" spans="1:7" x14ac:dyDescent="0.4">
      <c r="F61" s="3" t="s">
        <v>43</v>
      </c>
    </row>
    <row r="62" spans="1:7" x14ac:dyDescent="0.4">
      <c r="A62" s="1" t="s">
        <v>47</v>
      </c>
      <c r="C62" s="1">
        <v>110</v>
      </c>
    </row>
    <row r="64" spans="1:7" x14ac:dyDescent="0.4">
      <c r="A64" s="3" t="s">
        <v>48</v>
      </c>
      <c r="C64" s="3">
        <f>C62-C60</f>
        <v>10</v>
      </c>
      <c r="D64" s="3" t="s">
        <v>51</v>
      </c>
    </row>
    <row r="66" spans="1:5" x14ac:dyDescent="0.4">
      <c r="A66" s="1" t="s">
        <v>52</v>
      </c>
    </row>
    <row r="68" spans="1:5" x14ac:dyDescent="0.4">
      <c r="A68" s="1" t="s">
        <v>53</v>
      </c>
    </row>
    <row r="71" spans="1:5" x14ac:dyDescent="0.4">
      <c r="A71" s="1" t="s">
        <v>25</v>
      </c>
      <c r="B71" s="1" t="s">
        <v>55</v>
      </c>
      <c r="E71" s="3" t="s">
        <v>57</v>
      </c>
    </row>
    <row r="72" spans="1:5" x14ac:dyDescent="0.4">
      <c r="E72" s="3"/>
    </row>
    <row r="73" spans="1:5" x14ac:dyDescent="0.4">
      <c r="A73" s="1" t="s">
        <v>54</v>
      </c>
      <c r="B73" s="1" t="s">
        <v>56</v>
      </c>
      <c r="E73" s="3" t="s">
        <v>57</v>
      </c>
    </row>
    <row r="76" spans="1:5" x14ac:dyDescent="0.4">
      <c r="A76" s="3" t="s">
        <v>58</v>
      </c>
    </row>
    <row r="79" spans="1:5" x14ac:dyDescent="0.4">
      <c r="A79" s="3" t="s">
        <v>32</v>
      </c>
    </row>
    <row r="81" spans="1:5" x14ac:dyDescent="0.4">
      <c r="B81" s="3" t="s">
        <v>60</v>
      </c>
      <c r="C81" s="3" t="s">
        <v>59</v>
      </c>
      <c r="D81" s="3" t="s">
        <v>59</v>
      </c>
      <c r="E81" s="3" t="s">
        <v>63</v>
      </c>
    </row>
    <row r="83" spans="1:5" x14ac:dyDescent="0.4">
      <c r="A83" s="1" t="s">
        <v>61</v>
      </c>
      <c r="B83" s="1">
        <v>100</v>
      </c>
      <c r="C83" s="1">
        <v>100</v>
      </c>
      <c r="D83" s="1">
        <v>100</v>
      </c>
      <c r="E83" s="1">
        <f>SUM(B83:D83)</f>
        <v>300</v>
      </c>
    </row>
    <row r="85" spans="1:5" x14ac:dyDescent="0.4">
      <c r="A85" s="1" t="s">
        <v>66</v>
      </c>
      <c r="B85" s="1">
        <v>40</v>
      </c>
      <c r="C85" s="1">
        <v>40</v>
      </c>
      <c r="D85" s="1">
        <v>40</v>
      </c>
      <c r="E85" s="3">
        <f>SUM(B85:D85)</f>
        <v>120</v>
      </c>
    </row>
    <row r="87" spans="1:5" x14ac:dyDescent="0.4">
      <c r="A87" s="1" t="s">
        <v>62</v>
      </c>
      <c r="B87" s="1">
        <f>B83-B85</f>
        <v>60</v>
      </c>
      <c r="C87" s="1">
        <f>C83-C85</f>
        <v>60</v>
      </c>
      <c r="D87" s="1">
        <f>D83-D85</f>
        <v>60</v>
      </c>
      <c r="E87" s="7">
        <f>SUM(B87:D87)</f>
        <v>180</v>
      </c>
    </row>
    <row r="90" spans="1:5" x14ac:dyDescent="0.4">
      <c r="A90" s="3" t="s">
        <v>64</v>
      </c>
    </row>
    <row r="92" spans="1:5" x14ac:dyDescent="0.4">
      <c r="A92" s="3" t="s">
        <v>65</v>
      </c>
    </row>
    <row r="93" spans="1:5" x14ac:dyDescent="0.4">
      <c r="B93" s="3" t="s">
        <v>60</v>
      </c>
      <c r="C93" s="3" t="s">
        <v>59</v>
      </c>
      <c r="D93" s="3" t="s">
        <v>59</v>
      </c>
    </row>
    <row r="94" spans="1:5" x14ac:dyDescent="0.4">
      <c r="A94" s="1" t="s">
        <v>68</v>
      </c>
      <c r="B94" s="1">
        <f>B85</f>
        <v>40</v>
      </c>
      <c r="C94" s="1">
        <f>C85</f>
        <v>40</v>
      </c>
      <c r="D94" s="1">
        <f>D85</f>
        <v>40</v>
      </c>
      <c r="E94" s="3">
        <f>E85</f>
        <v>120</v>
      </c>
    </row>
    <row r="95" spans="1:5" x14ac:dyDescent="0.4">
      <c r="A95" s="1" t="s">
        <v>69</v>
      </c>
    </row>
    <row r="96" spans="1:5" x14ac:dyDescent="0.4">
      <c r="A96" s="1" t="s">
        <v>67</v>
      </c>
      <c r="B96" s="1">
        <f>B87*10%</f>
        <v>6</v>
      </c>
      <c r="C96" s="1">
        <f>C87*10%</f>
        <v>6</v>
      </c>
      <c r="D96" s="1">
        <f>D87*10%</f>
        <v>6</v>
      </c>
      <c r="E96" s="1">
        <f>E87*10%</f>
        <v>18</v>
      </c>
    </row>
    <row r="98" spans="1:6" x14ac:dyDescent="0.4">
      <c r="A98" s="3" t="s">
        <v>63</v>
      </c>
      <c r="B98" s="3">
        <f>B94+B96</f>
        <v>46</v>
      </c>
      <c r="C98" s="1">
        <f>C94+C96</f>
        <v>46</v>
      </c>
      <c r="D98" s="1">
        <f>D94+D96</f>
        <v>46</v>
      </c>
      <c r="E98" s="10">
        <f>E94+E96</f>
        <v>138</v>
      </c>
      <c r="F98" s="3" t="s">
        <v>70</v>
      </c>
    </row>
    <row r="99" spans="1:6" x14ac:dyDescent="0.4">
      <c r="B99" s="1" t="s">
        <v>39</v>
      </c>
    </row>
    <row r="101" spans="1:6" x14ac:dyDescent="0.4">
      <c r="A101" s="3"/>
    </row>
    <row r="102" spans="1:6" x14ac:dyDescent="0.4">
      <c r="A102" s="1">
        <v>30000000</v>
      </c>
      <c r="B102" s="3">
        <f>+A102*0.25%</f>
        <v>75000</v>
      </c>
    </row>
    <row r="103" spans="1:6" x14ac:dyDescent="0.4">
      <c r="A103" s="3">
        <f>A102*0.02%</f>
        <v>6000</v>
      </c>
      <c r="B103" s="1">
        <f>B102</f>
        <v>75000</v>
      </c>
    </row>
    <row r="104" spans="1:6" x14ac:dyDescent="0.4">
      <c r="A104" s="1">
        <f>+A103</f>
        <v>6000</v>
      </c>
      <c r="B104" s="3">
        <f>SUM(B102:B103)</f>
        <v>150000</v>
      </c>
    </row>
    <row r="105" spans="1:6" x14ac:dyDescent="0.4">
      <c r="A105" s="3">
        <f>+A103+A104</f>
        <v>12000</v>
      </c>
    </row>
    <row r="108" spans="1:6" x14ac:dyDescent="0.4">
      <c r="A108" s="3" t="s">
        <v>71</v>
      </c>
      <c r="B108" s="3" t="s">
        <v>72</v>
      </c>
    </row>
    <row r="110" spans="1:6" x14ac:dyDescent="0.4">
      <c r="A110" s="1" t="s">
        <v>73</v>
      </c>
      <c r="B110" s="1" t="s">
        <v>78</v>
      </c>
    </row>
    <row r="111" spans="1:6" x14ac:dyDescent="0.4">
      <c r="B111" s="2">
        <v>45801</v>
      </c>
      <c r="C111" s="11">
        <f>B111+90</f>
        <v>45891</v>
      </c>
    </row>
    <row r="112" spans="1:6" x14ac:dyDescent="0.4">
      <c r="B112" s="2"/>
      <c r="C112" s="11"/>
    </row>
    <row r="113" spans="1:5" x14ac:dyDescent="0.4">
      <c r="A113" s="1" t="s">
        <v>74</v>
      </c>
      <c r="B113" s="3">
        <v>10000</v>
      </c>
      <c r="C113" s="3">
        <v>200</v>
      </c>
      <c r="D113" s="1">
        <v>50</v>
      </c>
      <c r="E113" s="1">
        <f>C113*D113</f>
        <v>10000</v>
      </c>
    </row>
    <row r="115" spans="1:5" x14ac:dyDescent="0.4">
      <c r="A115" s="3" t="s">
        <v>75</v>
      </c>
      <c r="B115" s="3" t="s">
        <v>82</v>
      </c>
    </row>
    <row r="117" spans="1:5" x14ac:dyDescent="0.4">
      <c r="A117" s="1" t="s">
        <v>76</v>
      </c>
      <c r="C117" s="1" t="s">
        <v>79</v>
      </c>
    </row>
    <row r="118" spans="1:5" ht="21.6" x14ac:dyDescent="0.45">
      <c r="A118" s="12" t="s">
        <v>81</v>
      </c>
    </row>
    <row r="119" spans="1:5" x14ac:dyDescent="0.4">
      <c r="A119" s="3" t="s">
        <v>77</v>
      </c>
      <c r="C119" s="1" t="s">
        <v>80</v>
      </c>
    </row>
    <row r="120" spans="1:5" x14ac:dyDescent="0.4">
      <c r="C120" s="1" t="s">
        <v>83</v>
      </c>
    </row>
    <row r="123" spans="1:5" x14ac:dyDescent="0.4">
      <c r="A123" s="3" t="s">
        <v>76</v>
      </c>
      <c r="C123" s="1" t="s">
        <v>84</v>
      </c>
    </row>
    <row r="124" spans="1:5" x14ac:dyDescent="0.4">
      <c r="C124" s="1" t="s">
        <v>85</v>
      </c>
    </row>
    <row r="125" spans="1:5" x14ac:dyDescent="0.4">
      <c r="C125" s="1" t="s">
        <v>86</v>
      </c>
    </row>
    <row r="128" spans="1:5" x14ac:dyDescent="0.4">
      <c r="A128" s="3" t="s">
        <v>87</v>
      </c>
    </row>
    <row r="130" spans="1:5" x14ac:dyDescent="0.4">
      <c r="A130" s="1" t="s">
        <v>88</v>
      </c>
    </row>
    <row r="132" spans="1:5" x14ac:dyDescent="0.4">
      <c r="A132" s="1" t="s">
        <v>89</v>
      </c>
      <c r="B132" s="1" t="s">
        <v>91</v>
      </c>
      <c r="D132" s="1" t="s">
        <v>92</v>
      </c>
    </row>
    <row r="133" spans="1:5" x14ac:dyDescent="0.4">
      <c r="B133" s="1" t="s">
        <v>93</v>
      </c>
    </row>
    <row r="134" spans="1:5" x14ac:dyDescent="0.4">
      <c r="A134" s="1" t="s">
        <v>90</v>
      </c>
      <c r="B134" s="1" t="s">
        <v>94</v>
      </c>
    </row>
    <row r="136" spans="1:5" x14ac:dyDescent="0.4">
      <c r="B136" s="3" t="s">
        <v>95</v>
      </c>
    </row>
    <row r="138" spans="1:5" x14ac:dyDescent="0.4">
      <c r="B138" s="1" t="s">
        <v>96</v>
      </c>
    </row>
    <row r="140" spans="1:5" x14ac:dyDescent="0.4">
      <c r="A140" s="3" t="s">
        <v>101</v>
      </c>
      <c r="B140" s="1" t="s">
        <v>102</v>
      </c>
    </row>
    <row r="142" spans="1:5" x14ac:dyDescent="0.4">
      <c r="A142" s="7" t="s">
        <v>97</v>
      </c>
      <c r="B142" s="3" t="s">
        <v>99</v>
      </c>
      <c r="E142" s="1" t="s">
        <v>105</v>
      </c>
    </row>
    <row r="143" spans="1:5" x14ac:dyDescent="0.4">
      <c r="A143" s="3"/>
      <c r="B143" s="3"/>
    </row>
    <row r="144" spans="1:5" ht="21.6" x14ac:dyDescent="0.45">
      <c r="A144" s="7" t="s">
        <v>98</v>
      </c>
      <c r="B144" s="3" t="s">
        <v>100</v>
      </c>
      <c r="E144" s="12" t="s">
        <v>106</v>
      </c>
    </row>
    <row r="146" spans="1:2" x14ac:dyDescent="0.4">
      <c r="A146" s="3" t="s">
        <v>103</v>
      </c>
      <c r="B146" s="3" t="s">
        <v>104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showGridLines="0" workbookViewId="0"/>
  </sheetViews>
  <sheetFormatPr defaultColWidth="17.88671875" defaultRowHeight="23.4" x14ac:dyDescent="0.45"/>
  <cols>
    <col min="1" max="1" width="17.88671875" style="14"/>
    <col min="2" max="2" width="21.77734375" style="14" bestFit="1" customWidth="1"/>
    <col min="3" max="3" width="20.88671875" style="14" bestFit="1" customWidth="1"/>
    <col min="4" max="16384" width="17.88671875" style="14"/>
  </cols>
  <sheetData>
    <row r="1" spans="1:12" x14ac:dyDescent="0.45">
      <c r="A1" s="13" t="s">
        <v>0</v>
      </c>
      <c r="B1" s="13" t="s">
        <v>107</v>
      </c>
      <c r="I1" s="26" t="s">
        <v>128</v>
      </c>
      <c r="J1" s="24"/>
      <c r="K1" s="24"/>
      <c r="L1" s="24"/>
    </row>
    <row r="2" spans="1:12" x14ac:dyDescent="0.45">
      <c r="A2" s="13" t="s">
        <v>2</v>
      </c>
      <c r="B2" s="28">
        <v>45802</v>
      </c>
      <c r="I2" s="27" t="s">
        <v>129</v>
      </c>
      <c r="J2" s="24"/>
      <c r="K2" s="24"/>
      <c r="L2" s="24"/>
    </row>
    <row r="3" spans="1:12" x14ac:dyDescent="0.45">
      <c r="B3" s="25"/>
      <c r="I3" s="27" t="s">
        <v>130</v>
      </c>
      <c r="J3" s="24"/>
      <c r="K3" s="24"/>
      <c r="L3" s="24"/>
    </row>
    <row r="4" spans="1:12" x14ac:dyDescent="0.45">
      <c r="A4" s="14" t="s">
        <v>108</v>
      </c>
      <c r="B4" s="14" t="s">
        <v>109</v>
      </c>
      <c r="C4" s="14" t="s">
        <v>110</v>
      </c>
      <c r="I4" s="27" t="s">
        <v>131</v>
      </c>
      <c r="J4" s="24"/>
      <c r="K4" s="24"/>
      <c r="L4" s="24"/>
    </row>
    <row r="5" spans="1:12" x14ac:dyDescent="0.45">
      <c r="I5" s="27" t="s">
        <v>175</v>
      </c>
      <c r="J5" s="24"/>
      <c r="K5" s="24"/>
      <c r="L5" s="24"/>
    </row>
    <row r="6" spans="1:12" x14ac:dyDescent="0.45">
      <c r="A6" s="14" t="s">
        <v>111</v>
      </c>
      <c r="B6" s="14" t="s">
        <v>112</v>
      </c>
      <c r="C6" s="14" t="s">
        <v>113</v>
      </c>
      <c r="E6" s="15">
        <v>99</v>
      </c>
      <c r="F6" s="14" t="s">
        <v>114</v>
      </c>
      <c r="I6" s="27" t="s">
        <v>132</v>
      </c>
      <c r="J6" s="24"/>
      <c r="K6" s="24"/>
      <c r="L6" s="24"/>
    </row>
    <row r="7" spans="1:12" x14ac:dyDescent="0.45">
      <c r="J7" s="24"/>
      <c r="K7" s="24"/>
      <c r="L7" s="24"/>
    </row>
    <row r="8" spans="1:12" x14ac:dyDescent="0.45">
      <c r="A8" s="14" t="s">
        <v>115</v>
      </c>
      <c r="I8" s="24"/>
      <c r="J8" s="24"/>
      <c r="K8" s="24"/>
      <c r="L8" s="24"/>
    </row>
    <row r="10" spans="1:12" x14ac:dyDescent="0.45">
      <c r="A10" s="19" t="s">
        <v>121</v>
      </c>
      <c r="B10" s="13" t="s">
        <v>119</v>
      </c>
      <c r="C10" s="13" t="s">
        <v>59</v>
      </c>
      <c r="D10" s="13" t="s">
        <v>120</v>
      </c>
    </row>
    <row r="11" spans="1:12" x14ac:dyDescent="0.45">
      <c r="A11" s="14" t="s">
        <v>116</v>
      </c>
      <c r="B11" s="16">
        <v>4650000</v>
      </c>
      <c r="C11" s="17">
        <f>B11*18%/2</f>
        <v>418500</v>
      </c>
      <c r="D11" s="17">
        <f>C11</f>
        <v>418500</v>
      </c>
    </row>
    <row r="12" spans="1:12" x14ac:dyDescent="0.45">
      <c r="B12" s="16"/>
    </row>
    <row r="13" spans="1:12" x14ac:dyDescent="0.45">
      <c r="A13" s="14" t="s">
        <v>117</v>
      </c>
      <c r="B13" s="16">
        <v>4150000</v>
      </c>
      <c r="C13" s="17">
        <f>B13*18%/2</f>
        <v>373500</v>
      </c>
      <c r="D13" s="17">
        <f>C13</f>
        <v>373500</v>
      </c>
      <c r="E13" s="13" t="s">
        <v>122</v>
      </c>
    </row>
    <row r="15" spans="1:12" x14ac:dyDescent="0.45">
      <c r="A15" s="13" t="s">
        <v>118</v>
      </c>
      <c r="B15" s="18">
        <f>B11-B13</f>
        <v>500000</v>
      </c>
      <c r="C15" s="18">
        <f>C11-C13</f>
        <v>45000</v>
      </c>
      <c r="D15" s="18">
        <f>D11-D13</f>
        <v>45000</v>
      </c>
      <c r="E15" s="14" t="s">
        <v>134</v>
      </c>
    </row>
    <row r="17" spans="1:1" x14ac:dyDescent="0.45">
      <c r="A17" s="15" t="s">
        <v>123</v>
      </c>
    </row>
    <row r="18" spans="1:1" x14ac:dyDescent="0.45">
      <c r="A18" s="20" t="s">
        <v>136</v>
      </c>
    </row>
    <row r="20" spans="1:1" x14ac:dyDescent="0.45">
      <c r="A20" s="19" t="s">
        <v>124</v>
      </c>
    </row>
    <row r="21" spans="1:1" x14ac:dyDescent="0.45">
      <c r="A21" s="14" t="s">
        <v>125</v>
      </c>
    </row>
    <row r="23" spans="1:1" x14ac:dyDescent="0.45">
      <c r="A23" s="14" t="s">
        <v>126</v>
      </c>
    </row>
    <row r="25" spans="1:1" x14ac:dyDescent="0.45">
      <c r="A25" s="14" t="s">
        <v>127</v>
      </c>
    </row>
    <row r="27" spans="1:1" x14ac:dyDescent="0.45">
      <c r="A27" s="15" t="s">
        <v>133</v>
      </c>
    </row>
    <row r="28" spans="1:1" x14ac:dyDescent="0.45">
      <c r="A28" s="20" t="s">
        <v>135</v>
      </c>
    </row>
    <row r="29" spans="1:1" x14ac:dyDescent="0.45">
      <c r="A29" s="20"/>
    </row>
    <row r="30" spans="1:1" x14ac:dyDescent="0.45">
      <c r="A30" s="19" t="s">
        <v>124</v>
      </c>
    </row>
    <row r="31" spans="1:1" x14ac:dyDescent="0.45">
      <c r="A31" s="14" t="s">
        <v>125</v>
      </c>
    </row>
    <row r="34" spans="1:1" x14ac:dyDescent="0.45">
      <c r="A34" s="15" t="s">
        <v>137</v>
      </c>
    </row>
    <row r="35" spans="1:1" x14ac:dyDescent="0.45">
      <c r="A35" s="20" t="s">
        <v>138</v>
      </c>
    </row>
    <row r="37" spans="1:1" x14ac:dyDescent="0.45">
      <c r="A37" s="19" t="s">
        <v>124</v>
      </c>
    </row>
    <row r="38" spans="1:1" x14ac:dyDescent="0.45">
      <c r="A38" s="14" t="s">
        <v>125</v>
      </c>
    </row>
    <row r="40" spans="1:1" x14ac:dyDescent="0.45">
      <c r="A40" s="14" t="s">
        <v>126</v>
      </c>
    </row>
    <row r="42" spans="1:1" x14ac:dyDescent="0.45">
      <c r="A42" s="14" t="s">
        <v>127</v>
      </c>
    </row>
    <row r="45" spans="1:1" x14ac:dyDescent="0.45">
      <c r="A45" s="13" t="s">
        <v>139</v>
      </c>
    </row>
    <row r="46" spans="1:1" x14ac:dyDescent="0.45">
      <c r="A46" s="14" t="s">
        <v>140</v>
      </c>
    </row>
    <row r="47" spans="1:1" x14ac:dyDescent="0.45">
      <c r="A47" s="14" t="s">
        <v>141</v>
      </c>
    </row>
    <row r="49" spans="1:4" x14ac:dyDescent="0.45">
      <c r="A49" s="13" t="s">
        <v>143</v>
      </c>
    </row>
    <row r="51" spans="1:4" x14ac:dyDescent="0.45">
      <c r="A51" s="14" t="s">
        <v>142</v>
      </c>
    </row>
    <row r="53" spans="1:4" x14ac:dyDescent="0.45">
      <c r="A53" s="13" t="s">
        <v>144</v>
      </c>
    </row>
    <row r="55" spans="1:4" x14ac:dyDescent="0.45">
      <c r="A55" s="14" t="s">
        <v>145</v>
      </c>
    </row>
    <row r="57" spans="1:4" x14ac:dyDescent="0.45">
      <c r="A57" s="13" t="s">
        <v>146</v>
      </c>
      <c r="B57" s="13"/>
      <c r="C57" s="13"/>
    </row>
    <row r="59" spans="1:4" x14ac:dyDescent="0.45">
      <c r="A59" s="14" t="s">
        <v>119</v>
      </c>
      <c r="C59" s="16">
        <v>1000000</v>
      </c>
      <c r="D59" s="14" t="s">
        <v>150</v>
      </c>
    </row>
    <row r="60" spans="1:4" x14ac:dyDescent="0.45">
      <c r="A60" s="14" t="s">
        <v>147</v>
      </c>
      <c r="C60" s="22">
        <f>C59*18%</f>
        <v>180000</v>
      </c>
      <c r="D60" s="14" t="s">
        <v>149</v>
      </c>
    </row>
    <row r="61" spans="1:4" x14ac:dyDescent="0.45">
      <c r="A61" s="14" t="s">
        <v>148</v>
      </c>
      <c r="C61" s="21">
        <f>C59+C60</f>
        <v>1180000</v>
      </c>
    </row>
    <row r="64" spans="1:4" x14ac:dyDescent="0.45">
      <c r="A64" s="13" t="s">
        <v>151</v>
      </c>
    </row>
    <row r="65" spans="1:1" x14ac:dyDescent="0.45">
      <c r="A65" s="14" t="s">
        <v>152</v>
      </c>
    </row>
    <row r="67" spans="1:1" x14ac:dyDescent="0.45">
      <c r="A67" s="14" t="s">
        <v>154</v>
      </c>
    </row>
    <row r="68" spans="1:1" x14ac:dyDescent="0.45">
      <c r="A68" s="14" t="s">
        <v>153</v>
      </c>
    </row>
    <row r="71" spans="1:1" x14ac:dyDescent="0.45">
      <c r="A71" s="14" t="s">
        <v>155</v>
      </c>
    </row>
    <row r="74" spans="1:1" x14ac:dyDescent="0.45">
      <c r="A74" s="13" t="s">
        <v>156</v>
      </c>
    </row>
    <row r="75" spans="1:1" x14ac:dyDescent="0.45">
      <c r="A75" s="14" t="s">
        <v>157</v>
      </c>
    </row>
    <row r="76" spans="1:1" x14ac:dyDescent="0.45">
      <c r="A76" s="14" t="s">
        <v>158</v>
      </c>
    </row>
    <row r="77" spans="1:1" x14ac:dyDescent="0.45">
      <c r="A77" s="14" t="s">
        <v>159</v>
      </c>
    </row>
    <row r="78" spans="1:1" x14ac:dyDescent="0.45">
      <c r="A78" s="14" t="s">
        <v>160</v>
      </c>
    </row>
    <row r="79" spans="1:1" x14ac:dyDescent="0.45">
      <c r="A79" s="14" t="s">
        <v>161</v>
      </c>
    </row>
    <row r="82" spans="1:5" x14ac:dyDescent="0.45">
      <c r="A82" s="19" t="s">
        <v>162</v>
      </c>
      <c r="B82" s="13" t="s">
        <v>119</v>
      </c>
      <c r="C82" s="13" t="s">
        <v>59</v>
      </c>
      <c r="D82" s="13" t="s">
        <v>120</v>
      </c>
    </row>
    <row r="83" spans="1:5" x14ac:dyDescent="0.45">
      <c r="A83" s="14" t="s">
        <v>116</v>
      </c>
      <c r="B83" s="16">
        <v>4650000</v>
      </c>
      <c r="C83" s="17">
        <v>373500</v>
      </c>
      <c r="D83" s="17">
        <v>373500</v>
      </c>
    </row>
    <row r="84" spans="1:5" x14ac:dyDescent="0.45">
      <c r="B84" s="16"/>
    </row>
    <row r="85" spans="1:5" x14ac:dyDescent="0.45">
      <c r="A85" s="14" t="s">
        <v>117</v>
      </c>
      <c r="B85" s="16">
        <v>4150000</v>
      </c>
      <c r="C85" s="17">
        <f>B85*18%/2</f>
        <v>373500</v>
      </c>
      <c r="D85" s="17">
        <f>C85</f>
        <v>373500</v>
      </c>
      <c r="E85" s="13" t="s">
        <v>122</v>
      </c>
    </row>
    <row r="87" spans="1:5" x14ac:dyDescent="0.45">
      <c r="A87" s="13" t="s">
        <v>118</v>
      </c>
      <c r="B87" s="18">
        <f>B83-B85</f>
        <v>500000</v>
      </c>
      <c r="C87" s="18">
        <f>C83-C85</f>
        <v>0</v>
      </c>
      <c r="D87" s="18">
        <f>D83-D85</f>
        <v>0</v>
      </c>
    </row>
    <row r="89" spans="1:5" x14ac:dyDescent="0.45">
      <c r="A89" s="15" t="s">
        <v>163</v>
      </c>
    </row>
    <row r="90" spans="1:5" x14ac:dyDescent="0.45">
      <c r="A90" s="14" t="s">
        <v>164</v>
      </c>
    </row>
    <row r="92" spans="1:5" x14ac:dyDescent="0.45">
      <c r="A92" s="23" t="s">
        <v>165</v>
      </c>
    </row>
    <row r="93" spans="1:5" x14ac:dyDescent="0.45">
      <c r="A93" s="14" t="s">
        <v>166</v>
      </c>
    </row>
    <row r="96" spans="1:5" x14ac:dyDescent="0.45">
      <c r="A96" s="13" t="s">
        <v>167</v>
      </c>
      <c r="B96" s="13" t="s">
        <v>168</v>
      </c>
    </row>
    <row r="97" spans="1:5" x14ac:dyDescent="0.45">
      <c r="A97" s="14" t="s">
        <v>116</v>
      </c>
      <c r="B97" s="16">
        <v>5650000</v>
      </c>
      <c r="C97" s="17"/>
      <c r="D97" s="17"/>
    </row>
    <row r="98" spans="1:5" x14ac:dyDescent="0.45">
      <c r="B98" s="16"/>
    </row>
    <row r="99" spans="1:5" x14ac:dyDescent="0.45">
      <c r="A99" s="14" t="s">
        <v>169</v>
      </c>
      <c r="B99" s="16">
        <v>4550000</v>
      </c>
      <c r="C99" s="17"/>
      <c r="D99" s="17"/>
      <c r="E99" s="13"/>
    </row>
    <row r="101" spans="1:5" x14ac:dyDescent="0.45">
      <c r="A101" s="13" t="s">
        <v>118</v>
      </c>
      <c r="B101" s="18">
        <f>B97-B99</f>
        <v>1100000</v>
      </c>
      <c r="C101" s="18"/>
      <c r="D101" s="18"/>
    </row>
    <row r="103" spans="1:5" x14ac:dyDescent="0.45">
      <c r="A103" s="23" t="s">
        <v>165</v>
      </c>
    </row>
    <row r="104" spans="1:5" x14ac:dyDescent="0.45">
      <c r="A104" s="14" t="s">
        <v>170</v>
      </c>
    </row>
    <row r="107" spans="1:5" x14ac:dyDescent="0.45">
      <c r="A107" s="13" t="s">
        <v>171</v>
      </c>
      <c r="B107" s="13" t="s">
        <v>168</v>
      </c>
    </row>
    <row r="108" spans="1:5" x14ac:dyDescent="0.45">
      <c r="A108" s="14" t="s">
        <v>116</v>
      </c>
      <c r="B108" s="16">
        <f>SUM(B109:B110)</f>
        <v>5750000</v>
      </c>
    </row>
    <row r="109" spans="1:5" x14ac:dyDescent="0.45">
      <c r="A109" s="14" t="s">
        <v>168</v>
      </c>
      <c r="B109" s="16">
        <v>5650000</v>
      </c>
    </row>
    <row r="110" spans="1:5" x14ac:dyDescent="0.45">
      <c r="A110" s="14" t="s">
        <v>172</v>
      </c>
      <c r="B110" s="16">
        <v>100000</v>
      </c>
    </row>
    <row r="111" spans="1:5" x14ac:dyDescent="0.45">
      <c r="B111" s="16"/>
    </row>
    <row r="112" spans="1:5" x14ac:dyDescent="0.45">
      <c r="A112" s="14" t="s">
        <v>169</v>
      </c>
      <c r="B112" s="16">
        <v>5650000</v>
      </c>
    </row>
    <row r="114" spans="1:5" x14ac:dyDescent="0.45">
      <c r="A114" s="13" t="s">
        <v>118</v>
      </c>
      <c r="B114" s="18">
        <f>B108-B112</f>
        <v>100000</v>
      </c>
    </row>
    <row r="116" spans="1:5" x14ac:dyDescent="0.45">
      <c r="A116" s="23" t="s">
        <v>165</v>
      </c>
    </row>
    <row r="117" spans="1:5" x14ac:dyDescent="0.45">
      <c r="A117" s="14" t="s">
        <v>173</v>
      </c>
    </row>
    <row r="118" spans="1:5" x14ac:dyDescent="0.45">
      <c r="A118" s="14" t="s">
        <v>81</v>
      </c>
    </row>
    <row r="119" spans="1:5" x14ac:dyDescent="0.45">
      <c r="A119" s="14" t="s">
        <v>174</v>
      </c>
    </row>
    <row r="123" spans="1:5" x14ac:dyDescent="0.45">
      <c r="A123" s="15" t="s">
        <v>117</v>
      </c>
    </row>
    <row r="124" spans="1:5" x14ac:dyDescent="0.45">
      <c r="A124" s="19" t="s">
        <v>176</v>
      </c>
      <c r="B124" s="13" t="s">
        <v>119</v>
      </c>
      <c r="C124" s="13" t="s">
        <v>59</v>
      </c>
      <c r="D124" s="13" t="s">
        <v>120</v>
      </c>
    </row>
    <row r="125" spans="1:5" x14ac:dyDescent="0.45">
      <c r="A125" s="14" t="s">
        <v>116</v>
      </c>
      <c r="B125" s="16">
        <v>4650000</v>
      </c>
      <c r="C125" s="17">
        <f>B125*18%/2</f>
        <v>418500</v>
      </c>
      <c r="D125" s="17">
        <f>C125</f>
        <v>418500</v>
      </c>
    </row>
    <row r="126" spans="1:5" x14ac:dyDescent="0.45">
      <c r="B126" s="16"/>
    </row>
    <row r="127" spans="1:5" x14ac:dyDescent="0.45">
      <c r="A127" s="14" t="s">
        <v>117</v>
      </c>
      <c r="B127" s="16">
        <v>4150000</v>
      </c>
      <c r="C127" s="17">
        <f>B127*18%/2</f>
        <v>373500</v>
      </c>
      <c r="D127" s="17">
        <f>C127</f>
        <v>373500</v>
      </c>
      <c r="E127" s="13"/>
    </row>
    <row r="129" spans="1:5" x14ac:dyDescent="0.45">
      <c r="A129" s="13" t="s">
        <v>118</v>
      </c>
      <c r="B129" s="18">
        <f>B125-B127</f>
        <v>500000</v>
      </c>
      <c r="C129" s="18">
        <f>C125-C127</f>
        <v>45000</v>
      </c>
      <c r="D129" s="18">
        <f>D125-D127</f>
        <v>45000</v>
      </c>
      <c r="E129" s="14" t="s">
        <v>177</v>
      </c>
    </row>
    <row r="131" spans="1:5" x14ac:dyDescent="0.45">
      <c r="A131" s="14" t="s">
        <v>178</v>
      </c>
    </row>
    <row r="133" spans="1:5" x14ac:dyDescent="0.45">
      <c r="A133" s="13" t="s">
        <v>165</v>
      </c>
      <c r="B133" s="13" t="s">
        <v>179</v>
      </c>
    </row>
    <row r="135" spans="1:5" x14ac:dyDescent="0.45">
      <c r="A135" s="14" t="s">
        <v>180</v>
      </c>
    </row>
    <row r="137" spans="1:5" x14ac:dyDescent="0.45">
      <c r="A137" s="14" t="s">
        <v>181</v>
      </c>
    </row>
    <row r="140" spans="1:5" x14ac:dyDescent="0.45">
      <c r="A140" s="13" t="s">
        <v>182</v>
      </c>
      <c r="B140" s="14" t="s">
        <v>187</v>
      </c>
    </row>
    <row r="141" spans="1:5" x14ac:dyDescent="0.45">
      <c r="A141" s="13" t="s">
        <v>183</v>
      </c>
      <c r="B141" s="14" t="s">
        <v>184</v>
      </c>
    </row>
    <row r="142" spans="1:5" x14ac:dyDescent="0.45">
      <c r="A142" s="13" t="s">
        <v>185</v>
      </c>
      <c r="B142" s="14" t="s">
        <v>186</v>
      </c>
    </row>
    <row r="144" spans="1:5" x14ac:dyDescent="0.45">
      <c r="A144" s="13" t="s">
        <v>188</v>
      </c>
      <c r="B144" s="14" t="s">
        <v>189</v>
      </c>
    </row>
    <row r="145" spans="1:3" x14ac:dyDescent="0.45">
      <c r="B145" s="14" t="s">
        <v>190</v>
      </c>
    </row>
    <row r="146" spans="1:3" x14ac:dyDescent="0.45">
      <c r="B146" s="14" t="s">
        <v>191</v>
      </c>
    </row>
    <row r="148" spans="1:3" x14ac:dyDescent="0.45">
      <c r="A148" s="13" t="s">
        <v>192</v>
      </c>
      <c r="C148" s="13" t="s">
        <v>193</v>
      </c>
    </row>
    <row r="150" spans="1:3" x14ac:dyDescent="0.45">
      <c r="A150" s="13" t="s">
        <v>194</v>
      </c>
    </row>
    <row r="152" spans="1:3" x14ac:dyDescent="0.45">
      <c r="A152" s="14" t="s">
        <v>195</v>
      </c>
      <c r="B152" s="14" t="s">
        <v>196</v>
      </c>
    </row>
    <row r="153" spans="1:3" x14ac:dyDescent="0.45">
      <c r="A153" s="14" t="s">
        <v>197</v>
      </c>
      <c r="B153" s="14" t="s">
        <v>198</v>
      </c>
    </row>
    <row r="154" spans="1:3" x14ac:dyDescent="0.45">
      <c r="A154" s="14" t="s">
        <v>118</v>
      </c>
      <c r="B154" s="14" t="s">
        <v>199</v>
      </c>
    </row>
    <row r="157" spans="1:3" x14ac:dyDescent="0.45">
      <c r="A157" s="13" t="s">
        <v>195</v>
      </c>
      <c r="B157" s="13" t="s">
        <v>196</v>
      </c>
    </row>
    <row r="158" spans="1:3" x14ac:dyDescent="0.45">
      <c r="A158" s="13" t="s">
        <v>197</v>
      </c>
      <c r="B158" s="13" t="s">
        <v>200</v>
      </c>
    </row>
    <row r="159" spans="1:3" x14ac:dyDescent="0.45">
      <c r="A159" s="14" t="s">
        <v>118</v>
      </c>
      <c r="B159" s="14" t="s">
        <v>199</v>
      </c>
    </row>
    <row r="161" spans="1:1" x14ac:dyDescent="0.45">
      <c r="A161" s="19" t="s">
        <v>202</v>
      </c>
    </row>
    <row r="162" spans="1:1" x14ac:dyDescent="0.45">
      <c r="A162" s="13" t="s">
        <v>201</v>
      </c>
    </row>
    <row r="164" spans="1:1" x14ac:dyDescent="0.45">
      <c r="A164" s="14" t="s">
        <v>203</v>
      </c>
    </row>
    <row r="165" spans="1:1" x14ac:dyDescent="0.45">
      <c r="A165" s="14" t="s">
        <v>204</v>
      </c>
    </row>
    <row r="168" spans="1:1" x14ac:dyDescent="0.45">
      <c r="A168" s="13" t="s">
        <v>205</v>
      </c>
    </row>
    <row r="169" spans="1:1" x14ac:dyDescent="0.45">
      <c r="A169" s="14" t="s">
        <v>206</v>
      </c>
    </row>
    <row r="170" spans="1:1" x14ac:dyDescent="0.45">
      <c r="A170" s="14" t="s">
        <v>207</v>
      </c>
    </row>
    <row r="173" spans="1:1" x14ac:dyDescent="0.45">
      <c r="A173" s="14" t="s">
        <v>208</v>
      </c>
    </row>
    <row r="174" spans="1:1" x14ac:dyDescent="0.45">
      <c r="A174" s="14" t="s">
        <v>209</v>
      </c>
    </row>
    <row r="175" spans="1:1" x14ac:dyDescent="0.45">
      <c r="A175" s="14" t="s">
        <v>210</v>
      </c>
    </row>
    <row r="176" spans="1:1" x14ac:dyDescent="0.45">
      <c r="A176" s="14" t="s">
        <v>211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24.05.2025</vt:lpstr>
      <vt:lpstr>25.05.2025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2025-05-26T14:06:54Z</dcterms:modified>
</cp:coreProperties>
</file>