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FV" sheetId="1" r:id="rId1"/>
    <sheet name="PV" sheetId="2" r:id="rId2"/>
    <sheet name="PMT" sheetId="3" r:id="rId3"/>
    <sheet name="Rate" sheetId="4" r:id="rId4"/>
    <sheet name="XIRR" sheetId="5" r:id="rId5"/>
  </sheets>
  <calcPr calcId="144525"/>
</workbook>
</file>

<file path=xl/calcChain.xml><?xml version="1.0" encoding="utf-8"?>
<calcChain xmlns="http://schemas.openxmlformats.org/spreadsheetml/2006/main">
  <c r="J9" i="1" l="1"/>
  <c r="E19" i="3" l="1"/>
  <c r="C24" i="1"/>
  <c r="B10" i="5" l="1"/>
  <c r="B8" i="5"/>
  <c r="B6" i="5"/>
  <c r="C11" i="5" l="1"/>
  <c r="B7" i="5"/>
  <c r="B9" i="5" s="1"/>
  <c r="B5" i="5"/>
  <c r="B4" i="5"/>
  <c r="E19" i="4" l="1"/>
  <c r="E9" i="4" l="1"/>
  <c r="E7" i="4"/>
  <c r="I9" i="3" l="1"/>
  <c r="C13" i="1" l="1"/>
  <c r="E10" i="2"/>
  <c r="C9" i="3" l="1"/>
  <c r="C11" i="1"/>
  <c r="C9" i="1"/>
</calcChain>
</file>

<file path=xl/sharedStrings.xml><?xml version="1.0" encoding="utf-8"?>
<sst xmlns="http://schemas.openxmlformats.org/spreadsheetml/2006/main" count="57" uniqueCount="50">
  <si>
    <t>Rate of Compounding</t>
  </si>
  <si>
    <t>Present Value (PV)</t>
  </si>
  <si>
    <t>Period of Investment (Yrs)</t>
  </si>
  <si>
    <t>Future Value (FV)</t>
  </si>
  <si>
    <t>EMI calculation of Mr. Kumar</t>
  </si>
  <si>
    <t>Loan Amount</t>
  </si>
  <si>
    <t>Term of Loan (Yrs)</t>
  </si>
  <si>
    <t>Interest Rate (p.a)</t>
  </si>
  <si>
    <t>EMI</t>
  </si>
  <si>
    <t>Growth Rate Assumed</t>
  </si>
  <si>
    <t>SWP - Retirement Funding</t>
  </si>
  <si>
    <t>Current Value of Investment</t>
  </si>
  <si>
    <t>Expected Annual Rate of Return</t>
  </si>
  <si>
    <t>FV after last withdrawal</t>
  </si>
  <si>
    <t>Fund withdrawal will happen once a year at the beginning of the year</t>
  </si>
  <si>
    <t>Future Value of One-time Investment</t>
  </si>
  <si>
    <t>Future Value of a Medical Treatment</t>
  </si>
  <si>
    <r>
      <t xml:space="preserve">Rate of Compounding </t>
    </r>
    <r>
      <rPr>
        <sz val="11"/>
        <color rgb="FFC00000"/>
        <rFont val="Calibri"/>
        <family val="2"/>
        <scheme val="minor"/>
      </rPr>
      <t>(Inflation Rate</t>
    </r>
    <r>
      <rPr>
        <sz val="11"/>
        <color theme="1"/>
        <rFont val="Calibri"/>
        <family val="2"/>
        <scheme val="minor"/>
      </rPr>
      <t>)</t>
    </r>
  </si>
  <si>
    <t>Purchasing Power - Inflation</t>
  </si>
  <si>
    <t>Future Value</t>
  </si>
  <si>
    <t>Period (Yrs)</t>
  </si>
  <si>
    <t>(Compounded Yearly)</t>
  </si>
  <si>
    <t xml:space="preserve">Inflation rate </t>
  </si>
  <si>
    <t>Future Purchasing Power</t>
  </si>
  <si>
    <t>(Compounded Quarterly)</t>
  </si>
  <si>
    <t>Future Value of SIP</t>
  </si>
  <si>
    <t>Expected Rate of Return</t>
  </si>
  <si>
    <t>Period of investment (Yrs)</t>
  </si>
  <si>
    <t>(Compounded Monthly)</t>
  </si>
  <si>
    <t>Monthly Investment (Rs)</t>
  </si>
  <si>
    <t>SIP Required for Target Future Value</t>
  </si>
  <si>
    <t>Target Future Value</t>
  </si>
  <si>
    <t>SIP Period (Yrs)</t>
  </si>
  <si>
    <t>SIP Required (Per Month)</t>
  </si>
  <si>
    <t>No. of years Fund is to be withdrawn</t>
  </si>
  <si>
    <t>Possible Yearly Withdrawl</t>
  </si>
  <si>
    <t>Nominal Rate</t>
  </si>
  <si>
    <t>FD Nominal Rate</t>
  </si>
  <si>
    <t>Frequency of Compounding :</t>
  </si>
  <si>
    <t>Quarterly</t>
  </si>
  <si>
    <t>Effective Rate</t>
  </si>
  <si>
    <t>Effective &amp; Nominal Rates</t>
  </si>
  <si>
    <t>CAGR</t>
  </si>
  <si>
    <t>Compounded Annualised Growth Rate</t>
  </si>
  <si>
    <t>Initial Investment Value</t>
  </si>
  <si>
    <t>Final Investment Value</t>
  </si>
  <si>
    <t>Investment Period (n)</t>
  </si>
  <si>
    <t>XIRR</t>
  </si>
  <si>
    <t>Trnx Dates</t>
  </si>
  <si>
    <t>Cash 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</si>
</sst>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₹&quot;\ #,##0.00;[Red]&quot;₹&quot;\ \-#,##0.00"/>
    <numFmt numFmtId="164" formatCode="0.00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 Light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6">
    <xf numFmtId="0" fontId="0" fillId="0" borderId="0" xfId="0"/>
    <xf numFmtId="8" fontId="0" fillId="0" borderId="0" xfId="0" applyNumberFormat="1"/>
    <xf numFmtId="9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3" fontId="0" fillId="0" borderId="4" xfId="0" applyNumberFormat="1" applyBorder="1"/>
    <xf numFmtId="9" fontId="0" fillId="0" borderId="4" xfId="0" applyNumberFormat="1" applyBorder="1"/>
    <xf numFmtId="0" fontId="0" fillId="0" borderId="5" xfId="0" applyBorder="1"/>
    <xf numFmtId="0" fontId="0" fillId="0" borderId="8" xfId="0" applyBorder="1"/>
    <xf numFmtId="0" fontId="1" fillId="0" borderId="3" xfId="0" applyFont="1" applyBorder="1"/>
    <xf numFmtId="0" fontId="0" fillId="0" borderId="0" xfId="0" applyBorder="1"/>
    <xf numFmtId="10" fontId="0" fillId="0" borderId="0" xfId="0" applyNumberFormat="1" applyBorder="1"/>
    <xf numFmtId="0" fontId="0" fillId="0" borderId="9" xfId="0" applyBorder="1"/>
    <xf numFmtId="0" fontId="0" fillId="0" borderId="6" xfId="0" applyBorder="1"/>
    <xf numFmtId="9" fontId="0" fillId="0" borderId="0" xfId="0" applyNumberFormat="1" applyBorder="1"/>
    <xf numFmtId="0" fontId="0" fillId="0" borderId="1" xfId="0" applyBorder="1"/>
    <xf numFmtId="0" fontId="5" fillId="0" borderId="3" xfId="0" applyFont="1" applyBorder="1"/>
    <xf numFmtId="3" fontId="8" fillId="0" borderId="14" xfId="0" applyNumberFormat="1" applyFont="1" applyFill="1" applyBorder="1" applyProtection="1">
      <protection locked="0"/>
    </xf>
    <xf numFmtId="0" fontId="8" fillId="0" borderId="14" xfId="0" applyFont="1" applyFill="1" applyBorder="1" applyProtection="1">
      <protection locked="0"/>
    </xf>
    <xf numFmtId="9" fontId="8" fillId="0" borderId="14" xfId="0" applyNumberFormat="1" applyFont="1" applyFill="1" applyBorder="1" applyProtection="1">
      <protection locked="0"/>
    </xf>
    <xf numFmtId="38" fontId="7" fillId="4" borderId="17" xfId="0" applyNumberFormat="1" applyFont="1" applyFill="1" applyBorder="1" applyProtection="1">
      <protection hidden="1"/>
    </xf>
    <xf numFmtId="3" fontId="3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9" fontId="3" fillId="0" borderId="0" xfId="0" applyNumberFormat="1" applyFont="1" applyFill="1" applyBorder="1" applyProtection="1">
      <protection locked="0"/>
    </xf>
    <xf numFmtId="0" fontId="0" fillId="0" borderId="0" xfId="0" applyFill="1" applyBorder="1"/>
    <xf numFmtId="8" fontId="0" fillId="0" borderId="0" xfId="0" applyNumberFormat="1" applyFill="1" applyBorder="1"/>
    <xf numFmtId="0" fontId="4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protection hidden="1"/>
    </xf>
    <xf numFmtId="164" fontId="0" fillId="0" borderId="0" xfId="1" applyNumberFormat="1" applyFont="1" applyBorder="1"/>
    <xf numFmtId="0" fontId="1" fillId="3" borderId="5" xfId="0" applyFont="1" applyFill="1" applyBorder="1"/>
    <xf numFmtId="0" fontId="1" fillId="3" borderId="9" xfId="0" applyFont="1" applyFill="1" applyBorder="1"/>
    <xf numFmtId="8" fontId="1" fillId="3" borderId="9" xfId="0" applyNumberFormat="1" applyFont="1" applyFill="1" applyBorder="1"/>
    <xf numFmtId="10" fontId="0" fillId="0" borderId="0" xfId="1" applyNumberFormat="1" applyFont="1" applyFill="1" applyBorder="1"/>
    <xf numFmtId="0" fontId="1" fillId="5" borderId="5" xfId="0" applyFont="1" applyFill="1" applyBorder="1"/>
    <xf numFmtId="8" fontId="1" fillId="5" borderId="6" xfId="0" applyNumberFormat="1" applyFont="1" applyFill="1" applyBorder="1"/>
    <xf numFmtId="0" fontId="12" fillId="0" borderId="3" xfId="0" applyFont="1" applyBorder="1"/>
    <xf numFmtId="3" fontId="0" fillId="0" borderId="0" xfId="0" applyNumberFormat="1" applyBorder="1"/>
    <xf numFmtId="0" fontId="1" fillId="5" borderId="9" xfId="0" applyFont="1" applyFill="1" applyBorder="1"/>
    <xf numFmtId="10" fontId="1" fillId="5" borderId="9" xfId="1" applyNumberFormat="1" applyFont="1" applyFill="1" applyBorder="1"/>
    <xf numFmtId="0" fontId="0" fillId="2" borderId="8" xfId="0" applyFill="1" applyBorder="1"/>
    <xf numFmtId="0" fontId="11" fillId="2" borderId="1" xfId="0" applyFont="1" applyFill="1" applyBorder="1"/>
    <xf numFmtId="14" fontId="0" fillId="0" borderId="0" xfId="0" applyNumberFormat="1"/>
    <xf numFmtId="0" fontId="14" fillId="2" borderId="8" xfId="0" applyFont="1" applyFill="1" applyBorder="1"/>
    <xf numFmtId="0" fontId="11" fillId="2" borderId="3" xfId="0" applyFont="1" applyFill="1" applyBorder="1"/>
    <xf numFmtId="0" fontId="1" fillId="3" borderId="3" xfId="0" applyFont="1" applyFill="1" applyBorder="1"/>
    <xf numFmtId="8" fontId="1" fillId="3" borderId="0" xfId="0" applyNumberFormat="1" applyFont="1" applyFill="1" applyBorder="1"/>
    <xf numFmtId="9" fontId="0" fillId="0" borderId="0" xfId="1" applyFont="1"/>
    <xf numFmtId="0" fontId="0" fillId="2" borderId="2" xfId="0" applyFill="1" applyBorder="1"/>
    <xf numFmtId="10" fontId="1" fillId="3" borderId="9" xfId="1" applyNumberFormat="1" applyFont="1" applyFill="1" applyBorder="1"/>
    <xf numFmtId="0" fontId="1" fillId="3" borderId="0" xfId="0" applyFont="1" applyFill="1" applyBorder="1"/>
    <xf numFmtId="10" fontId="1" fillId="3" borderId="0" xfId="1" applyNumberFormat="1" applyFont="1" applyFill="1" applyBorder="1"/>
    <xf numFmtId="0" fontId="14" fillId="2" borderId="2" xfId="0" applyFont="1" applyFill="1" applyBorder="1"/>
    <xf numFmtId="0" fontId="1" fillId="5" borderId="3" xfId="0" applyFont="1" applyFill="1" applyBorder="1"/>
    <xf numFmtId="8" fontId="1" fillId="5" borderId="0" xfId="0" applyNumberFormat="1" applyFont="1" applyFill="1" applyBorder="1"/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left"/>
      <protection hidden="1"/>
    </xf>
    <xf numFmtId="0" fontId="8" fillId="0" borderId="7" xfId="0" applyFont="1" applyFill="1" applyBorder="1" applyAlignment="1" applyProtection="1">
      <alignment horizontal="left"/>
      <protection hidden="1"/>
    </xf>
    <xf numFmtId="0" fontId="11" fillId="2" borderId="1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7" fillId="4" borderId="15" xfId="0" applyFont="1" applyFill="1" applyBorder="1" applyAlignment="1" applyProtection="1">
      <alignment horizontal="left"/>
      <protection hidden="1"/>
    </xf>
    <xf numFmtId="0" fontId="7" fillId="4" borderId="16" xfId="0" applyFont="1" applyFill="1" applyBorder="1" applyAlignment="1" applyProtection="1">
      <alignment horizontal="left"/>
      <protection hidden="1"/>
    </xf>
    <xf numFmtId="0" fontId="0" fillId="0" borderId="0" xfId="0" applyFill="1"/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3" fontId="0" fillId="0" borderId="0" xfId="0" applyNumberFormat="1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9" fontId="0" fillId="0" borderId="0" xfId="0" applyNumberFormat="1" applyFont="1" applyFill="1" applyBorder="1" applyProtection="1">
      <protection locked="0"/>
    </xf>
    <xf numFmtId="164" fontId="0" fillId="0" borderId="0" xfId="1" applyNumberFormat="1" applyFont="1" applyFill="1" applyBorder="1"/>
    <xf numFmtId="0" fontId="7" fillId="0" borderId="0" xfId="0" applyFont="1" applyFill="1" applyBorder="1" applyAlignment="1" applyProtection="1">
      <alignment horizontal="left"/>
      <protection hidden="1"/>
    </xf>
    <xf numFmtId="38" fontId="7" fillId="0" borderId="0" xfId="0" applyNumberFormat="1" applyFont="1" applyFill="1" applyBorder="1" applyProtection="1">
      <protection hidden="1"/>
    </xf>
    <xf numFmtId="14" fontId="0" fillId="0" borderId="0" xfId="0" applyNumberFormat="1" applyFill="1" applyBorder="1"/>
    <xf numFmtId="0" fontId="13" fillId="0" borderId="0" xfId="0" applyFont="1" applyFill="1" applyBorder="1" applyAlignment="1">
      <alignment horizontal="right"/>
    </xf>
    <xf numFmtId="0" fontId="15" fillId="2" borderId="7" xfId="0" applyFont="1" applyFill="1" applyBorder="1"/>
    <xf numFmtId="14" fontId="16" fillId="0" borderId="7" xfId="0" applyNumberFormat="1" applyFont="1" applyBorder="1"/>
    <xf numFmtId="0" fontId="16" fillId="0" borderId="7" xfId="0" applyFont="1" applyBorder="1"/>
    <xf numFmtId="0" fontId="15" fillId="3" borderId="7" xfId="0" applyFont="1" applyFill="1" applyBorder="1"/>
    <xf numFmtId="10" fontId="15" fillId="3" borderId="7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topLeftCell="A6" zoomScaleNormal="100" workbookViewId="0">
      <selection activeCell="G30" sqref="G30"/>
    </sheetView>
  </sheetViews>
  <sheetFormatPr defaultRowHeight="15" x14ac:dyDescent="0.25"/>
  <cols>
    <col min="2" max="2" width="24.5703125" bestFit="1" customWidth="1"/>
    <col min="3" max="3" width="12.85546875" customWidth="1"/>
    <col min="7" max="7" width="13" bestFit="1" customWidth="1"/>
    <col min="9" max="9" width="35.140625" bestFit="1" customWidth="1"/>
    <col min="10" max="10" width="12.28515625" bestFit="1" customWidth="1"/>
  </cols>
  <sheetData>
    <row r="1" spans="2:13" ht="15.75" thickBot="1" x14ac:dyDescent="0.3"/>
    <row r="2" spans="2:13" ht="18.75" x14ac:dyDescent="0.3">
      <c r="B2" s="41" t="s">
        <v>15</v>
      </c>
      <c r="C2" s="43"/>
      <c r="D2" s="40"/>
      <c r="E2" s="9"/>
      <c r="F2" s="3"/>
      <c r="I2" s="41" t="s">
        <v>16</v>
      </c>
      <c r="J2" s="40"/>
      <c r="K2" s="9"/>
      <c r="L2" s="9"/>
      <c r="M2" s="3"/>
    </row>
    <row r="3" spans="2:13" x14ac:dyDescent="0.25">
      <c r="B3" s="10"/>
      <c r="C3" s="11"/>
      <c r="D3" s="11"/>
      <c r="E3" s="11"/>
      <c r="F3" s="5"/>
      <c r="I3" s="10"/>
      <c r="J3" s="11"/>
      <c r="K3" s="11"/>
      <c r="L3" s="11"/>
      <c r="M3" s="5"/>
    </row>
    <row r="4" spans="2:13" x14ac:dyDescent="0.25">
      <c r="B4" s="4" t="s">
        <v>1</v>
      </c>
      <c r="C4" s="11">
        <v>20000</v>
      </c>
      <c r="D4" s="11"/>
      <c r="E4" s="11"/>
      <c r="F4" s="5"/>
      <c r="I4" s="4" t="s">
        <v>1</v>
      </c>
      <c r="J4" s="11">
        <v>200000</v>
      </c>
      <c r="K4" s="11"/>
      <c r="L4" s="11"/>
      <c r="M4" s="5"/>
    </row>
    <row r="5" spans="2:13" x14ac:dyDescent="0.25">
      <c r="B5" s="4" t="s">
        <v>0</v>
      </c>
      <c r="C5" s="12">
        <v>8.5000000000000006E-2</v>
      </c>
      <c r="D5" s="11"/>
      <c r="E5" s="11"/>
      <c r="F5" s="5"/>
      <c r="I5" s="4" t="s">
        <v>17</v>
      </c>
      <c r="J5" s="12">
        <v>0.1</v>
      </c>
      <c r="K5" s="11"/>
      <c r="L5" s="11"/>
      <c r="M5" s="5"/>
    </row>
    <row r="6" spans="2:13" x14ac:dyDescent="0.25">
      <c r="B6" s="4" t="s">
        <v>2</v>
      </c>
      <c r="C6" s="11">
        <v>4</v>
      </c>
      <c r="D6" s="11"/>
      <c r="E6" s="11"/>
      <c r="F6" s="5"/>
      <c r="I6" s="4" t="s">
        <v>2</v>
      </c>
      <c r="J6" s="11">
        <v>5</v>
      </c>
      <c r="K6" s="11"/>
      <c r="L6" s="11"/>
      <c r="M6" s="5"/>
    </row>
    <row r="7" spans="2:13" x14ac:dyDescent="0.25">
      <c r="B7" s="4"/>
      <c r="C7" s="11"/>
      <c r="D7" s="11"/>
      <c r="E7" s="11"/>
      <c r="F7" s="5"/>
      <c r="I7" s="4"/>
      <c r="J7" s="11"/>
      <c r="K7" s="11"/>
      <c r="L7" s="11"/>
      <c r="M7" s="5"/>
    </row>
    <row r="8" spans="2:13" x14ac:dyDescent="0.25">
      <c r="B8" s="4"/>
      <c r="C8" s="11"/>
      <c r="D8" s="11"/>
      <c r="E8" s="11"/>
      <c r="F8" s="5"/>
      <c r="I8" s="4"/>
      <c r="J8" s="11"/>
      <c r="K8" s="11"/>
      <c r="L8" s="11"/>
      <c r="M8" s="5"/>
    </row>
    <row r="9" spans="2:13" ht="15.75" thickBot="1" x14ac:dyDescent="0.3">
      <c r="B9" s="45" t="s">
        <v>3</v>
      </c>
      <c r="C9" s="46">
        <f>FV(C5,C6,,-C4)</f>
        <v>27717.174012499996</v>
      </c>
      <c r="D9" s="11" t="s">
        <v>21</v>
      </c>
      <c r="E9" s="11"/>
      <c r="F9" s="5"/>
      <c r="I9" s="30" t="s">
        <v>3</v>
      </c>
      <c r="J9" s="32">
        <f>FV(J5,J6,,-J4)</f>
        <v>322102.00000000012</v>
      </c>
      <c r="K9" s="13" t="s">
        <v>21</v>
      </c>
      <c r="L9" s="13"/>
      <c r="M9" s="14"/>
    </row>
    <row r="10" spans="2:13" x14ac:dyDescent="0.25">
      <c r="B10" s="10"/>
      <c r="C10" s="11"/>
      <c r="D10" s="11"/>
      <c r="E10" s="11"/>
      <c r="F10" s="5"/>
    </row>
    <row r="11" spans="2:13" x14ac:dyDescent="0.25">
      <c r="B11" s="45" t="s">
        <v>3</v>
      </c>
      <c r="C11" s="46">
        <f>FV(C5/12,C6*12,,-C4)</f>
        <v>28065.295099335952</v>
      </c>
      <c r="D11" s="11" t="s">
        <v>28</v>
      </c>
      <c r="E11" s="11"/>
      <c r="F11" s="5"/>
    </row>
    <row r="12" spans="2:13" x14ac:dyDescent="0.25">
      <c r="B12" s="10"/>
      <c r="C12" s="11"/>
      <c r="D12" s="11"/>
      <c r="E12" s="11"/>
      <c r="F12" s="5"/>
    </row>
    <row r="13" spans="2:13" x14ac:dyDescent="0.25">
      <c r="B13" s="45" t="s">
        <v>3</v>
      </c>
      <c r="C13" s="46">
        <f>FV(C5/4,C6*4,,-C4)</f>
        <v>27999.037893185716</v>
      </c>
      <c r="D13" s="11" t="s">
        <v>24</v>
      </c>
      <c r="E13" s="11"/>
      <c r="F13" s="5"/>
    </row>
    <row r="14" spans="2:13" ht="15.75" thickBot="1" x14ac:dyDescent="0.3">
      <c r="B14" s="8"/>
      <c r="C14" s="13"/>
      <c r="D14" s="13"/>
      <c r="E14" s="13"/>
      <c r="F14" s="14"/>
    </row>
    <row r="16" spans="2:13" ht="15.75" thickBot="1" x14ac:dyDescent="0.3"/>
    <row r="17" spans="2:7" x14ac:dyDescent="0.25">
      <c r="B17" s="16"/>
      <c r="C17" s="9"/>
      <c r="D17" s="3"/>
    </row>
    <row r="18" spans="2:7" ht="18.75" x14ac:dyDescent="0.3">
      <c r="B18" s="44" t="s">
        <v>25</v>
      </c>
      <c r="C18" s="11"/>
      <c r="D18" s="5"/>
    </row>
    <row r="19" spans="2:7" x14ac:dyDescent="0.25">
      <c r="B19" s="4"/>
      <c r="C19" s="11"/>
      <c r="D19" s="5"/>
    </row>
    <row r="20" spans="2:7" x14ac:dyDescent="0.25">
      <c r="B20" s="4" t="s">
        <v>29</v>
      </c>
      <c r="C20" s="11">
        <v>1000</v>
      </c>
      <c r="D20" s="5"/>
    </row>
    <row r="21" spans="2:7" x14ac:dyDescent="0.25">
      <c r="B21" s="4" t="s">
        <v>27</v>
      </c>
      <c r="C21" s="11">
        <v>10</v>
      </c>
      <c r="D21" s="5"/>
    </row>
    <row r="22" spans="2:7" x14ac:dyDescent="0.25">
      <c r="B22" s="4" t="s">
        <v>26</v>
      </c>
      <c r="C22" s="15">
        <v>0.15</v>
      </c>
      <c r="D22" s="5"/>
    </row>
    <row r="23" spans="2:7" x14ac:dyDescent="0.25">
      <c r="B23" s="4"/>
      <c r="C23" s="11"/>
      <c r="D23" s="5"/>
    </row>
    <row r="24" spans="2:7" x14ac:dyDescent="0.25">
      <c r="B24" s="45" t="s">
        <v>3</v>
      </c>
      <c r="C24" s="46">
        <f>FV(C22/12,C21*12,-C20,,1)</f>
        <v>278657.27154407831</v>
      </c>
      <c r="D24" s="5"/>
      <c r="G24" s="1"/>
    </row>
    <row r="25" spans="2:7" ht="15.75" thickBot="1" x14ac:dyDescent="0.3">
      <c r="B25" s="8"/>
      <c r="C25" s="13"/>
      <c r="D25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F11"/>
  <sheetViews>
    <sheetView workbookViewId="0">
      <selection activeCell="E10" sqref="E10"/>
    </sheetView>
  </sheetViews>
  <sheetFormatPr defaultRowHeight="15" x14ac:dyDescent="0.25"/>
  <cols>
    <col min="4" max="4" width="26.42578125" bestFit="1" customWidth="1"/>
    <col min="5" max="5" width="10.42578125" bestFit="1" customWidth="1"/>
  </cols>
  <sheetData>
    <row r="3" spans="4:6" ht="15.75" thickBot="1" x14ac:dyDescent="0.3"/>
    <row r="4" spans="4:6" ht="18.75" x14ac:dyDescent="0.3">
      <c r="D4" s="41" t="s">
        <v>18</v>
      </c>
      <c r="E4" s="43"/>
      <c r="F4" s="52"/>
    </row>
    <row r="5" spans="4:6" x14ac:dyDescent="0.25">
      <c r="D5" s="4"/>
      <c r="E5" s="11"/>
      <c r="F5" s="5"/>
    </row>
    <row r="6" spans="4:6" x14ac:dyDescent="0.25">
      <c r="D6" s="4" t="s">
        <v>19</v>
      </c>
      <c r="E6" s="11">
        <v>10000</v>
      </c>
      <c r="F6" s="5"/>
    </row>
    <row r="7" spans="4:6" x14ac:dyDescent="0.25">
      <c r="D7" s="4" t="s">
        <v>20</v>
      </c>
      <c r="E7" s="11">
        <v>10</v>
      </c>
      <c r="F7" s="5"/>
    </row>
    <row r="8" spans="4:6" x14ac:dyDescent="0.25">
      <c r="D8" s="4" t="s">
        <v>22</v>
      </c>
      <c r="E8" s="15">
        <v>0.05</v>
      </c>
      <c r="F8" s="5"/>
    </row>
    <row r="9" spans="4:6" x14ac:dyDescent="0.25">
      <c r="D9" s="4"/>
      <c r="E9" s="11"/>
      <c r="F9" s="5"/>
    </row>
    <row r="10" spans="4:6" x14ac:dyDescent="0.25">
      <c r="D10" s="53" t="s">
        <v>23</v>
      </c>
      <c r="E10" s="54">
        <f>PV(E8,E7,,E6)</f>
        <v>-6139.1325354075934</v>
      </c>
      <c r="F10" s="5"/>
    </row>
    <row r="11" spans="4:6" ht="15.75" thickBot="1" x14ac:dyDescent="0.3">
      <c r="D11" s="8"/>
      <c r="E11" s="13"/>
      <c r="F11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7"/>
  <sheetViews>
    <sheetView workbookViewId="0">
      <selection activeCell="N12" sqref="N12"/>
    </sheetView>
  </sheetViews>
  <sheetFormatPr defaultRowHeight="15" x14ac:dyDescent="0.25"/>
  <cols>
    <col min="2" max="2" width="17.7109375" customWidth="1"/>
    <col min="3" max="3" width="11.42578125" bestFit="1" customWidth="1"/>
    <col min="5" max="5" width="15.5703125" bestFit="1" customWidth="1"/>
    <col min="6" max="6" width="9.140625" customWidth="1"/>
    <col min="8" max="8" width="11.42578125" bestFit="1" customWidth="1"/>
    <col min="13" max="13" width="13.7109375" customWidth="1"/>
    <col min="14" max="14" width="14.140625" bestFit="1" customWidth="1"/>
  </cols>
  <sheetData>
    <row r="2" spans="2:18" ht="15.75" thickBot="1" x14ac:dyDescent="0.3"/>
    <row r="3" spans="2:18" ht="15.75" x14ac:dyDescent="0.25">
      <c r="B3" s="55" t="s">
        <v>4</v>
      </c>
      <c r="C3" s="56"/>
      <c r="F3" s="57" t="s">
        <v>30</v>
      </c>
      <c r="G3" s="58"/>
      <c r="H3" s="58"/>
      <c r="I3" s="59"/>
      <c r="K3" s="27"/>
      <c r="L3" s="27"/>
      <c r="M3" s="27"/>
      <c r="N3" s="27"/>
    </row>
    <row r="4" spans="2:18" ht="15" customHeight="1" x14ac:dyDescent="0.25">
      <c r="B4" s="4"/>
      <c r="C4" s="5"/>
      <c r="F4" s="60"/>
      <c r="G4" s="61"/>
      <c r="H4" s="61"/>
      <c r="I4" s="62"/>
      <c r="K4" s="27"/>
      <c r="L4" s="27"/>
      <c r="M4" s="27"/>
      <c r="N4" s="27"/>
    </row>
    <row r="5" spans="2:18" ht="15" customHeight="1" x14ac:dyDescent="0.25">
      <c r="B5" s="4" t="s">
        <v>5</v>
      </c>
      <c r="C5" s="6">
        <v>445000</v>
      </c>
      <c r="F5" s="60"/>
      <c r="G5" s="61"/>
      <c r="H5" s="61"/>
      <c r="I5" s="62"/>
      <c r="K5" s="27"/>
      <c r="L5" s="27"/>
      <c r="M5" s="27"/>
      <c r="N5" s="27"/>
    </row>
    <row r="6" spans="2:18" x14ac:dyDescent="0.25">
      <c r="B6" s="4" t="s">
        <v>6</v>
      </c>
      <c r="C6" s="5">
        <v>4</v>
      </c>
      <c r="F6" s="63" t="s">
        <v>31</v>
      </c>
      <c r="G6" s="64"/>
      <c r="H6" s="64"/>
      <c r="I6" s="18">
        <v>5000000</v>
      </c>
      <c r="K6" s="28"/>
      <c r="L6" s="28"/>
      <c r="M6" s="28"/>
      <c r="N6" s="22"/>
    </row>
    <row r="7" spans="2:18" x14ac:dyDescent="0.25">
      <c r="B7" s="4" t="s">
        <v>7</v>
      </c>
      <c r="C7" s="7">
        <v>0.12</v>
      </c>
      <c r="F7" s="63" t="s">
        <v>32</v>
      </c>
      <c r="G7" s="64"/>
      <c r="H7" s="64"/>
      <c r="I7" s="19">
        <v>20</v>
      </c>
      <c r="K7" s="28"/>
      <c r="L7" s="28"/>
      <c r="M7" s="28"/>
      <c r="N7" s="23"/>
    </row>
    <row r="8" spans="2:18" x14ac:dyDescent="0.25">
      <c r="B8" s="4"/>
      <c r="C8" s="5"/>
      <c r="F8" s="63" t="s">
        <v>9</v>
      </c>
      <c r="G8" s="64"/>
      <c r="H8" s="64"/>
      <c r="I8" s="20">
        <v>0.12</v>
      </c>
      <c r="K8" s="28"/>
      <c r="L8" s="28"/>
      <c r="M8" s="28"/>
      <c r="N8" s="24"/>
    </row>
    <row r="9" spans="2:18" ht="15.75" thickBot="1" x14ac:dyDescent="0.3">
      <c r="B9" s="34" t="s">
        <v>8</v>
      </c>
      <c r="C9" s="35">
        <f>PMT(C7/12,C6*12,C5)</f>
        <v>-11718.556767207854</v>
      </c>
      <c r="F9" s="68" t="s">
        <v>33</v>
      </c>
      <c r="G9" s="69"/>
      <c r="H9" s="69"/>
      <c r="I9" s="21">
        <f>PMT(I8/12,I7*12,,I6)</f>
        <v>-5054.3066784804969</v>
      </c>
      <c r="K9" s="28"/>
      <c r="L9" s="28"/>
      <c r="M9" s="28"/>
      <c r="N9" s="22"/>
    </row>
    <row r="10" spans="2:18" x14ac:dyDescent="0.25">
      <c r="K10" s="25"/>
      <c r="L10" s="25"/>
      <c r="M10" s="33"/>
      <c r="N10" s="26"/>
    </row>
    <row r="12" spans="2:18" ht="15.75" thickBot="1" x14ac:dyDescent="0.3"/>
    <row r="13" spans="2:18" ht="18.75" x14ac:dyDescent="0.3">
      <c r="B13" s="65" t="s">
        <v>10</v>
      </c>
      <c r="C13" s="66"/>
      <c r="D13" s="66"/>
      <c r="E13" s="66"/>
      <c r="F13" s="66"/>
      <c r="G13" s="66"/>
      <c r="H13" s="66"/>
      <c r="I13" s="66"/>
      <c r="J13" s="66"/>
      <c r="K13" s="66"/>
      <c r="L13" s="67"/>
      <c r="N13" s="71"/>
      <c r="O13" s="71"/>
      <c r="P13" s="71"/>
      <c r="Q13" s="71"/>
      <c r="R13" s="25"/>
    </row>
    <row r="14" spans="2:18" x14ac:dyDescent="0.25">
      <c r="B14" s="4"/>
      <c r="C14" s="11"/>
      <c r="D14" s="11"/>
      <c r="E14" s="11"/>
      <c r="F14" s="11"/>
      <c r="G14" s="11"/>
      <c r="H14" s="11"/>
      <c r="I14" s="11"/>
      <c r="J14" s="11"/>
      <c r="K14" s="11"/>
      <c r="L14" s="5"/>
      <c r="N14" s="71"/>
      <c r="O14" s="71"/>
      <c r="P14" s="71"/>
      <c r="Q14" s="71"/>
      <c r="R14" s="25"/>
    </row>
    <row r="15" spans="2:18" x14ac:dyDescent="0.25">
      <c r="B15" s="4" t="s">
        <v>11</v>
      </c>
      <c r="C15" s="11"/>
      <c r="D15" s="11"/>
      <c r="E15" s="11">
        <v>-1000000</v>
      </c>
      <c r="F15" s="11"/>
      <c r="G15" s="11"/>
      <c r="H15" s="11"/>
      <c r="I15" s="11"/>
      <c r="J15" s="11"/>
      <c r="K15" s="11"/>
      <c r="L15" s="5"/>
      <c r="N15" s="71"/>
      <c r="O15" s="71"/>
      <c r="P15" s="71"/>
      <c r="Q15" s="71"/>
      <c r="R15" s="25"/>
    </row>
    <row r="16" spans="2:18" x14ac:dyDescent="0.25">
      <c r="B16" s="4" t="s">
        <v>12</v>
      </c>
      <c r="C16" s="11"/>
      <c r="D16" s="11"/>
      <c r="E16" s="15">
        <v>0.1</v>
      </c>
      <c r="F16" s="29"/>
      <c r="G16" s="11"/>
      <c r="H16" s="11"/>
      <c r="I16" s="11"/>
      <c r="J16" s="11"/>
      <c r="K16" s="11"/>
      <c r="L16" s="5"/>
      <c r="N16" s="72"/>
      <c r="O16" s="72"/>
      <c r="P16" s="72"/>
      <c r="Q16" s="73"/>
      <c r="R16" s="25"/>
    </row>
    <row r="17" spans="2:18" x14ac:dyDescent="0.25">
      <c r="B17" s="4" t="s">
        <v>34</v>
      </c>
      <c r="C17" s="11"/>
      <c r="D17" s="11"/>
      <c r="E17" s="11">
        <v>20</v>
      </c>
      <c r="F17" s="11" t="s">
        <v>14</v>
      </c>
      <c r="G17" s="11"/>
      <c r="H17" s="11"/>
      <c r="I17" s="11"/>
      <c r="J17" s="11"/>
      <c r="K17" s="11"/>
      <c r="L17" s="5"/>
      <c r="N17" s="72"/>
      <c r="O17" s="72"/>
      <c r="P17" s="72"/>
      <c r="Q17" s="74"/>
      <c r="R17" s="25"/>
    </row>
    <row r="18" spans="2:18" x14ac:dyDescent="0.25">
      <c r="B18" s="4" t="s">
        <v>13</v>
      </c>
      <c r="C18" s="11"/>
      <c r="D18" s="11"/>
      <c r="E18" s="11">
        <v>0</v>
      </c>
      <c r="F18" s="11"/>
      <c r="G18" s="11"/>
      <c r="H18" s="11"/>
      <c r="I18" s="11"/>
      <c r="J18" s="11"/>
      <c r="K18" s="11"/>
      <c r="L18" s="5"/>
      <c r="N18" s="72"/>
      <c r="O18" s="72"/>
      <c r="P18" s="72"/>
      <c r="Q18" s="75"/>
      <c r="R18" s="76"/>
    </row>
    <row r="19" spans="2:18" ht="15.75" thickBot="1" x14ac:dyDescent="0.3">
      <c r="B19" s="30" t="s">
        <v>35</v>
      </c>
      <c r="C19" s="31"/>
      <c r="D19" s="31"/>
      <c r="E19" s="32">
        <f>PMT(E16,E17,E15,E18,1)</f>
        <v>106781.47706595072</v>
      </c>
      <c r="F19" s="13"/>
      <c r="G19" s="13"/>
      <c r="H19" s="13"/>
      <c r="I19" s="13"/>
      <c r="J19" s="13"/>
      <c r="K19" s="13"/>
      <c r="L19" s="14"/>
      <c r="N19" s="72"/>
      <c r="O19" s="72"/>
      <c r="P19" s="72"/>
      <c r="Q19" s="73"/>
      <c r="R19" s="25"/>
    </row>
    <row r="20" spans="2:18" x14ac:dyDescent="0.25">
      <c r="E20" s="1"/>
      <c r="N20" s="77"/>
      <c r="O20" s="77"/>
      <c r="P20" s="77"/>
      <c r="Q20" s="78"/>
      <c r="R20" s="25"/>
    </row>
    <row r="21" spans="2:18" x14ac:dyDescent="0.25">
      <c r="E21" s="1"/>
    </row>
    <row r="24" spans="2:18" x14ac:dyDescent="0.25">
      <c r="M24" s="2"/>
    </row>
    <row r="26" spans="2:18" x14ac:dyDescent="0.25">
      <c r="M26" s="1"/>
    </row>
    <row r="27" spans="2:18" x14ac:dyDescent="0.25">
      <c r="M27" s="1"/>
    </row>
  </sheetData>
  <mergeCells count="13">
    <mergeCell ref="F8:H8"/>
    <mergeCell ref="F9:H9"/>
    <mergeCell ref="N20:P20"/>
    <mergeCell ref="N16:P16"/>
    <mergeCell ref="N17:P17"/>
    <mergeCell ref="N18:P18"/>
    <mergeCell ref="B3:C3"/>
    <mergeCell ref="F3:I5"/>
    <mergeCell ref="F6:H6"/>
    <mergeCell ref="F7:H7"/>
    <mergeCell ref="N13:Q15"/>
    <mergeCell ref="N19:P19"/>
    <mergeCell ref="B13:L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workbookViewId="0">
      <selection activeCell="M13" sqref="M13"/>
    </sheetView>
  </sheetViews>
  <sheetFormatPr defaultRowHeight="15" x14ac:dyDescent="0.25"/>
  <sheetData>
    <row r="1" spans="2:10" ht="15.75" thickBot="1" x14ac:dyDescent="0.3"/>
    <row r="2" spans="2:10" ht="18.75" x14ac:dyDescent="0.3">
      <c r="B2" s="41" t="s">
        <v>41</v>
      </c>
      <c r="C2" s="40"/>
      <c r="D2" s="40"/>
      <c r="E2" s="40"/>
      <c r="F2" s="48"/>
    </row>
    <row r="3" spans="2:10" x14ac:dyDescent="0.25">
      <c r="B3" s="17"/>
      <c r="C3" s="11"/>
      <c r="D3" s="11"/>
      <c r="E3" s="11"/>
      <c r="F3" s="5"/>
    </row>
    <row r="4" spans="2:10" x14ac:dyDescent="0.25">
      <c r="B4" s="4" t="s">
        <v>37</v>
      </c>
      <c r="C4" s="11"/>
      <c r="D4" s="11"/>
      <c r="E4" s="12">
        <v>9.2499999999999999E-2</v>
      </c>
      <c r="F4" s="5"/>
    </row>
    <row r="5" spans="2:10" x14ac:dyDescent="0.25">
      <c r="B5" s="4" t="s">
        <v>38</v>
      </c>
      <c r="C5" s="11"/>
      <c r="D5" s="11"/>
      <c r="E5" s="11" t="s">
        <v>39</v>
      </c>
      <c r="F5" s="5"/>
    </row>
    <row r="6" spans="2:10" x14ac:dyDescent="0.25">
      <c r="B6" s="4"/>
      <c r="C6" s="11"/>
      <c r="D6" s="11"/>
      <c r="E6" s="11"/>
      <c r="F6" s="5"/>
    </row>
    <row r="7" spans="2:10" x14ac:dyDescent="0.25">
      <c r="B7" s="45" t="s">
        <v>40</v>
      </c>
      <c r="C7" s="50"/>
      <c r="D7" s="50"/>
      <c r="E7" s="51">
        <f>EFFECT(E4,4)</f>
        <v>9.5758345544586732E-2</v>
      </c>
      <c r="F7" s="5"/>
    </row>
    <row r="8" spans="2:10" x14ac:dyDescent="0.25">
      <c r="B8" s="4"/>
      <c r="C8" s="11"/>
      <c r="D8" s="11"/>
      <c r="E8" s="11"/>
      <c r="F8" s="5"/>
    </row>
    <row r="9" spans="2:10" ht="15.75" thickBot="1" x14ac:dyDescent="0.3">
      <c r="B9" s="30" t="s">
        <v>36</v>
      </c>
      <c r="C9" s="31"/>
      <c r="D9" s="31"/>
      <c r="E9" s="49">
        <f>NOMINAL(E7,4)</f>
        <v>9.2500000000000249E-2</v>
      </c>
      <c r="F9" s="14"/>
    </row>
    <row r="11" spans="2:10" x14ac:dyDescent="0.25">
      <c r="J11" s="2"/>
    </row>
    <row r="12" spans="2:10" ht="15.75" thickBot="1" x14ac:dyDescent="0.3"/>
    <row r="13" spans="2:10" ht="18.75" x14ac:dyDescent="0.3">
      <c r="B13" s="41" t="s">
        <v>43</v>
      </c>
      <c r="C13" s="40"/>
      <c r="D13" s="40"/>
      <c r="E13" s="40"/>
      <c r="F13" s="48"/>
    </row>
    <row r="14" spans="2:10" x14ac:dyDescent="0.25">
      <c r="B14" s="4"/>
      <c r="C14" s="11"/>
      <c r="D14" s="11"/>
      <c r="E14" s="11"/>
      <c r="F14" s="5"/>
      <c r="J14" s="47"/>
    </row>
    <row r="15" spans="2:10" x14ac:dyDescent="0.25">
      <c r="B15" s="36" t="s">
        <v>44</v>
      </c>
      <c r="C15" s="11"/>
      <c r="D15" s="11"/>
      <c r="E15" s="37">
        <v>100000</v>
      </c>
      <c r="F15" s="5"/>
    </row>
    <row r="16" spans="2:10" x14ac:dyDescent="0.25">
      <c r="B16" s="36" t="s">
        <v>45</v>
      </c>
      <c r="C16" s="11"/>
      <c r="D16" s="11"/>
      <c r="E16" s="37">
        <v>151000</v>
      </c>
      <c r="F16" s="5"/>
    </row>
    <row r="17" spans="2:6" x14ac:dyDescent="0.25">
      <c r="B17" s="4" t="s">
        <v>46</v>
      </c>
      <c r="C17" s="11"/>
      <c r="D17" s="11"/>
      <c r="E17" s="11">
        <v>5</v>
      </c>
      <c r="F17" s="5"/>
    </row>
    <row r="18" spans="2:6" x14ac:dyDescent="0.25">
      <c r="B18" s="4"/>
      <c r="C18" s="11"/>
      <c r="D18" s="11"/>
      <c r="E18" s="11"/>
      <c r="F18" s="5"/>
    </row>
    <row r="19" spans="2:6" ht="15.75" thickBot="1" x14ac:dyDescent="0.3">
      <c r="B19" s="34"/>
      <c r="C19" s="38" t="s">
        <v>42</v>
      </c>
      <c r="D19" s="38"/>
      <c r="E19" s="39">
        <f>(E16/E15)^(1/5)-1</f>
        <v>8.5913893011649201E-2</v>
      </c>
      <c r="F19" s="1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2"/>
  <sheetViews>
    <sheetView tabSelected="1" workbookViewId="0">
      <selection activeCell="B2" sqref="B2"/>
    </sheetView>
  </sheetViews>
  <sheetFormatPr defaultRowHeight="15" x14ac:dyDescent="0.25"/>
  <cols>
    <col min="2" max="2" width="15.7109375" bestFit="1" customWidth="1"/>
    <col min="3" max="3" width="15" bestFit="1" customWidth="1"/>
    <col min="8" max="8" width="10.42578125" bestFit="1" customWidth="1"/>
    <col min="12" max="12" width="10.42578125" bestFit="1" customWidth="1"/>
  </cols>
  <sheetData>
    <row r="3" spans="2:12" ht="21" x14ac:dyDescent="0.35">
      <c r="B3" s="81" t="s">
        <v>48</v>
      </c>
      <c r="C3" s="81" t="s">
        <v>49</v>
      </c>
    </row>
    <row r="4" spans="2:12" ht="21" x14ac:dyDescent="0.35">
      <c r="B4" s="82">
        <f>DATE(2019,1,1)</f>
        <v>43466</v>
      </c>
      <c r="C4" s="83">
        <v>-10000</v>
      </c>
      <c r="H4" s="79"/>
      <c r="I4" s="25"/>
      <c r="J4" s="70"/>
    </row>
    <row r="5" spans="2:12" ht="21" x14ac:dyDescent="0.35">
      <c r="B5" s="82">
        <f>B4+31</f>
        <v>43497</v>
      </c>
      <c r="C5" s="83">
        <v>-10000</v>
      </c>
      <c r="H5" s="79"/>
      <c r="I5" s="25"/>
      <c r="J5" s="70"/>
    </row>
    <row r="6" spans="2:12" ht="21" x14ac:dyDescent="0.35">
      <c r="B6" s="82">
        <f>DATE(2019,3,1)</f>
        <v>43525</v>
      </c>
      <c r="C6" s="83">
        <v>-10000</v>
      </c>
      <c r="H6" s="79"/>
      <c r="I6" s="25"/>
      <c r="J6" s="70"/>
    </row>
    <row r="7" spans="2:12" ht="21" x14ac:dyDescent="0.35">
      <c r="B7" s="82">
        <f t="shared" ref="B7:B9" si="0">B6+31</f>
        <v>43556</v>
      </c>
      <c r="C7" s="83">
        <v>-10000</v>
      </c>
      <c r="H7" s="79"/>
      <c r="I7" s="25"/>
      <c r="J7" s="70"/>
    </row>
    <row r="8" spans="2:12" ht="21" x14ac:dyDescent="0.35">
      <c r="B8" s="82">
        <f>B7+30</f>
        <v>43586</v>
      </c>
      <c r="C8" s="83">
        <v>-10000</v>
      </c>
      <c r="H8" s="79"/>
      <c r="I8" s="25"/>
      <c r="J8" s="70"/>
    </row>
    <row r="9" spans="2:12" ht="21" x14ac:dyDescent="0.35">
      <c r="B9" s="82">
        <f t="shared" si="0"/>
        <v>43617</v>
      </c>
      <c r="C9" s="83">
        <v>-10000</v>
      </c>
      <c r="H9" s="80"/>
      <c r="I9" s="33"/>
      <c r="J9" s="70"/>
    </row>
    <row r="10" spans="2:12" ht="21" x14ac:dyDescent="0.35">
      <c r="B10" s="82">
        <f>B9+30</f>
        <v>43647</v>
      </c>
      <c r="C10" s="83">
        <v>62000</v>
      </c>
      <c r="H10" s="70"/>
      <c r="I10" s="70"/>
      <c r="J10" s="70"/>
    </row>
    <row r="11" spans="2:12" ht="21" x14ac:dyDescent="0.35">
      <c r="B11" s="84" t="s">
        <v>47</v>
      </c>
      <c r="C11" s="85">
        <f>+XIRR(C4:C10,B4:B10)</f>
        <v>0.11924291078214935</v>
      </c>
    </row>
    <row r="13" spans="2:12" x14ac:dyDescent="0.25">
      <c r="L13" s="42"/>
    </row>
    <row r="14" spans="2:12" x14ac:dyDescent="0.25">
      <c r="C14" s="2"/>
      <c r="L14" s="42"/>
    </row>
    <row r="15" spans="2:12" x14ac:dyDescent="0.25">
      <c r="L15" s="42"/>
    </row>
    <row r="16" spans="2:12" x14ac:dyDescent="0.25">
      <c r="C16" s="42"/>
      <c r="L16" s="42"/>
    </row>
    <row r="17" spans="3:15" x14ac:dyDescent="0.25">
      <c r="C17" s="42"/>
      <c r="L17" s="42"/>
    </row>
    <row r="18" spans="3:15" x14ac:dyDescent="0.25">
      <c r="C18" s="42"/>
      <c r="L18" s="42"/>
      <c r="O18" s="2"/>
    </row>
    <row r="19" spans="3:15" x14ac:dyDescent="0.25">
      <c r="C19" s="42"/>
    </row>
    <row r="20" spans="3:15" x14ac:dyDescent="0.25">
      <c r="C20" s="42"/>
    </row>
    <row r="21" spans="3:15" x14ac:dyDescent="0.25">
      <c r="C21" s="42"/>
    </row>
    <row r="22" spans="3:15" x14ac:dyDescent="0.25">
      <c r="C22" s="42"/>
    </row>
  </sheetData>
  <pageMargins left="0.7" right="0.7" top="0.75" bottom="0.75" header="0.3" footer="0.3"/>
  <pageSetup paperSize="9" orientation="portrait" r:id="rId1"/>
  <ignoredErrors>
    <ignoredError sqref="B6 B8:B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FV</vt:lpstr>
      <vt:lpstr>PV</vt:lpstr>
      <vt:lpstr>PMT</vt:lpstr>
      <vt:lpstr>Rate</vt:lpstr>
      <vt:lpstr>XIRR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2022-10-18T08:06:23Z</dcterms:modified>
</cp:coreProperties>
</file>