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HIRAK\2020\Office\ICMAI\Share with ICMAI_Class Assignments\"/>
    </mc:Choice>
  </mc:AlternateContent>
  <xr:revisionPtr revIDLastSave="0" documentId="8_{C7D351C4-65D0-4658-9E79-D404381FC4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M21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N2" i="1"/>
  <c r="N3" i="1"/>
  <c r="N4" i="1"/>
  <c r="N5" i="1"/>
  <c r="N6" i="1"/>
  <c r="P6" i="1" s="1"/>
  <c r="N7" i="1"/>
  <c r="N8" i="1"/>
  <c r="N9" i="1"/>
  <c r="N10" i="1"/>
  <c r="N11" i="1"/>
  <c r="N12" i="1"/>
  <c r="N13" i="1"/>
  <c r="N14" i="1"/>
  <c r="P14" i="1" s="1"/>
  <c r="N15" i="1"/>
  <c r="N16" i="1"/>
  <c r="N17" i="1"/>
  <c r="N18" i="1"/>
  <c r="N19" i="1"/>
  <c r="N20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2" i="1"/>
  <c r="E2" i="1"/>
  <c r="P20" i="1" l="1"/>
  <c r="P12" i="1"/>
  <c r="P8" i="1"/>
  <c r="P4" i="1"/>
  <c r="P13" i="1"/>
  <c r="P16" i="1"/>
  <c r="P19" i="1"/>
  <c r="P11" i="1"/>
  <c r="P3" i="1"/>
  <c r="N21" i="1"/>
  <c r="O21" i="1"/>
  <c r="P17" i="1"/>
  <c r="P9" i="1"/>
  <c r="P5" i="1"/>
  <c r="P15" i="1"/>
  <c r="P7" i="1"/>
  <c r="P18" i="1"/>
  <c r="P10" i="1"/>
  <c r="P2" i="1"/>
  <c r="P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632F42-E57B-4350-8733-0B9193073466}" keepAlive="1" name="Query - BOB2NDAPITEST09141600199972_combinedbs_BST" description="Connection to the 'BOB2NDAPITEST09141600199972_combinedbs_BST' query in the workbook." type="5" refreshedVersion="6" background="1">
    <dbPr connection="Provider=Microsoft.Mashup.OleDb.1;Data Source=$Workbook$;Location=BOB2NDAPITEST09141600199972_combinedbs_BST;Extended Properties=&quot;&quot;" command="SELECT * FROM [BOB2NDAPITEST09141600199972_combinedbs_BST]"/>
  </connection>
  <connection id="2" xr16:uid="{B60C0EE0-0F42-4411-9F7B-93B3A13E24EA}" keepAlive="1" name="Query - SqlServer" description="Connection to the 'SqlServer' query in the workbook." type="5" refreshedVersion="6" background="1" saveData="1">
    <dbPr connection="Provider=Microsoft.Mashup.OleDb.1;Data Source=$Workbook$;Location=SqlServer;Extended Properties=&quot;&quot;" command="SELECT * FROM [SqlServer]"/>
  </connection>
</connections>
</file>

<file path=xl/sharedStrings.xml><?xml version="1.0" encoding="utf-8"?>
<sst xmlns="http://schemas.openxmlformats.org/spreadsheetml/2006/main" count="20" uniqueCount="14">
  <si>
    <t>Month</t>
  </si>
  <si>
    <t>Units Sold</t>
  </si>
  <si>
    <t>Price / Unit</t>
  </si>
  <si>
    <t>Discount</t>
  </si>
  <si>
    <t>Gross Revenue</t>
  </si>
  <si>
    <t>Net Revenue</t>
  </si>
  <si>
    <t>Discount2</t>
  </si>
  <si>
    <t>Copy this part</t>
  </si>
  <si>
    <t>Show filter</t>
  </si>
  <si>
    <t>Show slicer</t>
  </si>
  <si>
    <t>show totals</t>
  </si>
  <si>
    <t>Show resize</t>
  </si>
  <si>
    <t>Show convert to range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</si>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</sst>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-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2" borderId="0" xfId="0" applyFill="1"/>
    <xf numFmtId="164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13" formatCode="0%"/>
    </dxf>
    <dxf>
      <numFmt numFmtId="13" formatCode="0%"/>
    </dxf>
    <dxf>
      <numFmt numFmtId="164" formatCode="[$-409]mmmm\-yy;@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E1D4956-47CA-4E99-AB58-AF1C6234B1D9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9BFF2D-58F2-427F-9FB5-92022BD9AB06}" name="Table1" displayName="Table1" ref="J1:P21" totalsRowCount="1">
  <autoFilter ref="J1:P20" xr:uid="{CAB2F269-DFFD-404D-92F5-E3991CB2C312}"/>
  <tableColumns count="7">
    <tableColumn id="1" xr3:uid="{2817BA69-CD97-4B53-B6AE-DB39BE9FB112}" name="Month" totalsRowLabel="Total" dataDxfId="5"/>
    <tableColumn id="2" xr3:uid="{6E9FAEFB-3500-4397-BB24-A463A3F835C2}" name="Units Sold" totalsRowFunction="stdDev"/>
    <tableColumn id="3" xr3:uid="{5655E8D7-C7C0-4B80-A713-CB08910CA161}" name="Price / Unit"/>
    <tableColumn id="4" xr3:uid="{A1BF8C62-DCAA-47F6-B087-22A8A6831657}" name="Discount" totalsRowFunction="average" dataDxfId="4" totalsRowDxfId="3"/>
    <tableColumn id="5" xr3:uid="{CA3742F4-AA86-41AA-9EEA-6BC5C8C1E245}" name="Gross Revenue" totalsRowFunction="sum" dataDxfId="2">
      <calculatedColumnFormula>Table1[[#This Row],[Units Sold]]*Table1[[#This Row],[Price / Unit]]</calculatedColumnFormula>
    </tableColumn>
    <tableColumn id="6" xr3:uid="{A24DD19A-CEE2-4E53-9086-0910F52915F0}" name="Net Revenue" totalsRowFunction="sum" dataDxfId="1">
      <calculatedColumnFormula>Table1[[#This Row],[Units Sold]]*Table1[[#This Row],[Price / Unit]]*(1-Table1[[#This Row],[Discount]])</calculatedColumnFormula>
    </tableColumn>
    <tableColumn id="7" xr3:uid="{EF9DF1E5-5B43-4C69-8715-14B0726F6C5C}" name="Discount2" totalsRowFunction="sum" dataDxfId="0">
      <calculatedColumnFormula>Table1[[#This Row],[Gross Revenue]]-Table1[[#This Row],[Net Revenue]]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F9" sqref="F9"/>
    </sheetView>
  </sheetViews>
  <sheetFormatPr defaultRowHeight="15" x14ac:dyDescent="0.25"/>
  <cols>
    <col min="1" max="1" width="13.7109375" bestFit="1" customWidth="1"/>
    <col min="2" max="2" width="9.85546875" bestFit="1" customWidth="1"/>
    <col min="3" max="3" width="10.85546875" bestFit="1" customWidth="1"/>
    <col min="5" max="5" width="14.28515625" bestFit="1" customWidth="1"/>
    <col min="6" max="6" width="12.5703125" bestFit="1" customWidth="1"/>
    <col min="10" max="10" width="13.7109375" bestFit="1" customWidth="1"/>
    <col min="11" max="11" width="12.140625" customWidth="1"/>
    <col min="12" max="12" width="13.140625" customWidth="1"/>
    <col min="13" max="13" width="10.85546875" customWidth="1"/>
    <col min="14" max="14" width="16.42578125" customWidth="1"/>
    <col min="15" max="15" width="14.7109375" customWidth="1"/>
    <col min="19" max="19" width="11.140625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</row>
    <row r="2" spans="1:19" x14ac:dyDescent="0.25">
      <c r="A2" s="4">
        <v>43485</v>
      </c>
      <c r="B2" s="3">
        <v>25000</v>
      </c>
      <c r="C2" s="3">
        <v>15</v>
      </c>
      <c r="D2" s="5">
        <v>0.03</v>
      </c>
      <c r="E2">
        <f>B2*C2</f>
        <v>375000</v>
      </c>
      <c r="F2">
        <f>B2*C2*(1-D2)</f>
        <v>363750</v>
      </c>
      <c r="J2" s="1">
        <v>43485</v>
      </c>
      <c r="K2">
        <v>22279</v>
      </c>
      <c r="L2">
        <v>15</v>
      </c>
      <c r="M2" s="2">
        <v>0.03</v>
      </c>
      <c r="N2">
        <f>Table1[[#This Row],[Units Sold]]*Table1[[#This Row],[Price / Unit]]</f>
        <v>334185</v>
      </c>
      <c r="O2">
        <f>Table1[[#This Row],[Units Sold]]*Table1[[#This Row],[Price / Unit]]*(1-Table1[[#This Row],[Discount]])</f>
        <v>324159.45</v>
      </c>
      <c r="P2">
        <f>Table1[[#This Row],[Gross Revenue]]-Table1[[#This Row],[Net Revenue]]</f>
        <v>10025.549999999988</v>
      </c>
    </row>
    <row r="3" spans="1:19" x14ac:dyDescent="0.25">
      <c r="A3" s="4">
        <v>43517</v>
      </c>
      <c r="B3" s="3">
        <v>21187</v>
      </c>
      <c r="C3" s="3">
        <v>11</v>
      </c>
      <c r="D3" s="5">
        <v>0.06</v>
      </c>
      <c r="E3">
        <f t="shared" ref="E3:E20" si="0">B3*C3</f>
        <v>233057</v>
      </c>
      <c r="F3">
        <f t="shared" ref="F3:F20" si="1">B3*C3*(1-D3)</f>
        <v>219073.58</v>
      </c>
      <c r="J3" s="1">
        <v>43517</v>
      </c>
      <c r="K3">
        <v>21187</v>
      </c>
      <c r="L3">
        <v>11</v>
      </c>
      <c r="M3" s="2">
        <v>0.06</v>
      </c>
      <c r="N3">
        <f>Table1[[#This Row],[Units Sold]]*Table1[[#This Row],[Price / Unit]]</f>
        <v>233057</v>
      </c>
      <c r="O3">
        <f>Table1[[#This Row],[Units Sold]]*Table1[[#This Row],[Price / Unit]]*(1-Table1[[#This Row],[Discount]])</f>
        <v>219073.58</v>
      </c>
      <c r="P3">
        <f>Table1[[#This Row],[Gross Revenue]]-Table1[[#This Row],[Net Revenue]]</f>
        <v>13983.420000000013</v>
      </c>
      <c r="S3" t="s">
        <v>8</v>
      </c>
    </row>
    <row r="4" spans="1:19" x14ac:dyDescent="0.25">
      <c r="A4" s="4">
        <v>43549</v>
      </c>
      <c r="B4" s="3">
        <v>22725</v>
      </c>
      <c r="C4" s="3">
        <v>12</v>
      </c>
      <c r="D4" s="5">
        <v>0.04</v>
      </c>
      <c r="E4">
        <f t="shared" si="0"/>
        <v>272700</v>
      </c>
      <c r="F4">
        <f t="shared" si="1"/>
        <v>261792</v>
      </c>
      <c r="J4" s="1">
        <v>43549</v>
      </c>
      <c r="K4">
        <v>22725</v>
      </c>
      <c r="L4">
        <v>12</v>
      </c>
      <c r="M4" s="2">
        <v>0.04</v>
      </c>
      <c r="N4">
        <f>Table1[[#This Row],[Units Sold]]*Table1[[#This Row],[Price / Unit]]</f>
        <v>272700</v>
      </c>
      <c r="O4">
        <f>Table1[[#This Row],[Units Sold]]*Table1[[#This Row],[Price / Unit]]*(1-Table1[[#This Row],[Discount]])</f>
        <v>261792</v>
      </c>
      <c r="P4">
        <f>Table1[[#This Row],[Gross Revenue]]-Table1[[#This Row],[Net Revenue]]</f>
        <v>10908</v>
      </c>
      <c r="S4" t="s">
        <v>9</v>
      </c>
    </row>
    <row r="5" spans="1:19" x14ac:dyDescent="0.25">
      <c r="A5" s="4">
        <v>43581</v>
      </c>
      <c r="B5" s="3">
        <v>20813</v>
      </c>
      <c r="C5" s="3">
        <v>15</v>
      </c>
      <c r="D5" s="5">
        <v>0.06</v>
      </c>
      <c r="E5">
        <f t="shared" si="0"/>
        <v>312195</v>
      </c>
      <c r="F5">
        <f t="shared" si="1"/>
        <v>293463.3</v>
      </c>
      <c r="J5" s="1">
        <v>43581</v>
      </c>
      <c r="K5">
        <v>20813</v>
      </c>
      <c r="L5">
        <v>15</v>
      </c>
      <c r="M5" s="2">
        <v>0.06</v>
      </c>
      <c r="N5">
        <f>Table1[[#This Row],[Units Sold]]*Table1[[#This Row],[Price / Unit]]</f>
        <v>312195</v>
      </c>
      <c r="O5">
        <f>Table1[[#This Row],[Units Sold]]*Table1[[#This Row],[Price / Unit]]*(1-Table1[[#This Row],[Discount]])</f>
        <v>293463.3</v>
      </c>
      <c r="P5">
        <f>Table1[[#This Row],[Gross Revenue]]-Table1[[#This Row],[Net Revenue]]</f>
        <v>18731.700000000012</v>
      </c>
      <c r="S5" t="s">
        <v>10</v>
      </c>
    </row>
    <row r="6" spans="1:19" x14ac:dyDescent="0.25">
      <c r="A6" s="4">
        <v>43613</v>
      </c>
      <c r="B6" s="3">
        <v>20676</v>
      </c>
      <c r="C6" s="3">
        <v>15</v>
      </c>
      <c r="D6" s="5">
        <v>0.03</v>
      </c>
      <c r="E6">
        <f t="shared" si="0"/>
        <v>310140</v>
      </c>
      <c r="F6">
        <f t="shared" si="1"/>
        <v>300835.8</v>
      </c>
      <c r="J6" s="1">
        <v>43613</v>
      </c>
      <c r="K6">
        <v>20676</v>
      </c>
      <c r="L6">
        <v>15</v>
      </c>
      <c r="M6" s="2">
        <v>0.03</v>
      </c>
      <c r="N6">
        <f>Table1[[#This Row],[Units Sold]]*Table1[[#This Row],[Price / Unit]]</f>
        <v>310140</v>
      </c>
      <c r="O6">
        <f>Table1[[#This Row],[Units Sold]]*Table1[[#This Row],[Price / Unit]]*(1-Table1[[#This Row],[Discount]])</f>
        <v>300835.8</v>
      </c>
      <c r="P6">
        <f>Table1[[#This Row],[Gross Revenue]]-Table1[[#This Row],[Net Revenue]]</f>
        <v>9304.2000000000116</v>
      </c>
    </row>
    <row r="7" spans="1:19" x14ac:dyDescent="0.25">
      <c r="A7" s="4">
        <v>43645</v>
      </c>
      <c r="B7" s="3">
        <v>21698</v>
      </c>
      <c r="C7" s="3">
        <v>15</v>
      </c>
      <c r="D7" s="5">
        <v>0.03</v>
      </c>
      <c r="E7">
        <f t="shared" si="0"/>
        <v>325470</v>
      </c>
      <c r="F7">
        <f t="shared" si="1"/>
        <v>315705.89999999997</v>
      </c>
      <c r="J7" s="1">
        <v>43645</v>
      </c>
      <c r="K7">
        <v>21698</v>
      </c>
      <c r="L7">
        <v>15</v>
      </c>
      <c r="M7" s="2">
        <v>0.03</v>
      </c>
      <c r="N7">
        <f>Table1[[#This Row],[Units Sold]]*Table1[[#This Row],[Price / Unit]]</f>
        <v>325470</v>
      </c>
      <c r="O7">
        <f>Table1[[#This Row],[Units Sold]]*Table1[[#This Row],[Price / Unit]]*(1-Table1[[#This Row],[Discount]])</f>
        <v>315705.89999999997</v>
      </c>
      <c r="P7">
        <f>Table1[[#This Row],[Gross Revenue]]-Table1[[#This Row],[Net Revenue]]</f>
        <v>9764.1000000000349</v>
      </c>
    </row>
    <row r="8" spans="1:19" x14ac:dyDescent="0.25">
      <c r="A8" s="4">
        <v>43677</v>
      </c>
      <c r="B8" s="3">
        <v>21093</v>
      </c>
      <c r="C8" s="3">
        <v>10</v>
      </c>
      <c r="D8" s="5">
        <v>0.04</v>
      </c>
      <c r="E8">
        <f t="shared" si="0"/>
        <v>210930</v>
      </c>
      <c r="F8">
        <f t="shared" si="1"/>
        <v>202492.79999999999</v>
      </c>
      <c r="J8" s="1">
        <v>43677</v>
      </c>
      <c r="K8">
        <v>21093</v>
      </c>
      <c r="L8">
        <v>10</v>
      </c>
      <c r="M8" s="2">
        <v>0.04</v>
      </c>
      <c r="N8">
        <f>Table1[[#This Row],[Units Sold]]*Table1[[#This Row],[Price / Unit]]</f>
        <v>210930</v>
      </c>
      <c r="O8">
        <f>Table1[[#This Row],[Units Sold]]*Table1[[#This Row],[Price / Unit]]*(1-Table1[[#This Row],[Discount]])</f>
        <v>202492.79999999999</v>
      </c>
      <c r="P8">
        <f>Table1[[#This Row],[Gross Revenue]]-Table1[[#This Row],[Net Revenue]]</f>
        <v>8437.2000000000116</v>
      </c>
      <c r="S8" t="s">
        <v>11</v>
      </c>
    </row>
    <row r="9" spans="1:19" x14ac:dyDescent="0.25">
      <c r="A9" s="4">
        <v>43709</v>
      </c>
      <c r="B9" s="3">
        <v>24047</v>
      </c>
      <c r="C9" s="3">
        <v>18</v>
      </c>
      <c r="D9" s="5">
        <v>0.04</v>
      </c>
      <c r="E9">
        <f t="shared" si="0"/>
        <v>432846</v>
      </c>
      <c r="F9">
        <f t="shared" si="1"/>
        <v>415532.16</v>
      </c>
      <c r="J9" s="1">
        <v>43709</v>
      </c>
      <c r="K9">
        <v>24047</v>
      </c>
      <c r="L9">
        <v>18</v>
      </c>
      <c r="M9" s="2">
        <v>0.04</v>
      </c>
      <c r="N9">
        <f>Table1[[#This Row],[Units Sold]]*Table1[[#This Row],[Price / Unit]]</f>
        <v>432846</v>
      </c>
      <c r="O9">
        <f>Table1[[#This Row],[Units Sold]]*Table1[[#This Row],[Price / Unit]]*(1-Table1[[#This Row],[Discount]])</f>
        <v>415532.16</v>
      </c>
      <c r="P9">
        <f>Table1[[#This Row],[Gross Revenue]]-Table1[[#This Row],[Net Revenue]]</f>
        <v>17313.840000000026</v>
      </c>
      <c r="S9" t="s">
        <v>12</v>
      </c>
    </row>
    <row r="10" spans="1:19" x14ac:dyDescent="0.25">
      <c r="A10" s="4">
        <v>43741</v>
      </c>
      <c r="B10" s="3">
        <v>20184</v>
      </c>
      <c r="C10" s="3">
        <v>13</v>
      </c>
      <c r="D10" s="5">
        <v>0.05</v>
      </c>
      <c r="E10">
        <f t="shared" si="0"/>
        <v>262392</v>
      </c>
      <c r="F10">
        <f t="shared" si="1"/>
        <v>249272.4</v>
      </c>
      <c r="J10" s="1">
        <v>43741</v>
      </c>
      <c r="K10">
        <v>20184</v>
      </c>
      <c r="L10">
        <v>13</v>
      </c>
      <c r="M10" s="2">
        <v>0.05</v>
      </c>
      <c r="N10">
        <f>Table1[[#This Row],[Units Sold]]*Table1[[#This Row],[Price / Unit]]</f>
        <v>262392</v>
      </c>
      <c r="O10">
        <f>Table1[[#This Row],[Units Sold]]*Table1[[#This Row],[Price / Unit]]*(1-Table1[[#This Row],[Discount]])</f>
        <v>249272.4</v>
      </c>
      <c r="P10">
        <f>Table1[[#This Row],[Gross Revenue]]-Table1[[#This Row],[Net Revenue]]</f>
        <v>13119.600000000006</v>
      </c>
    </row>
    <row r="11" spans="1:19" x14ac:dyDescent="0.25">
      <c r="A11" s="4">
        <v>43773</v>
      </c>
      <c r="B11" s="3">
        <v>24200</v>
      </c>
      <c r="C11" s="3">
        <v>12</v>
      </c>
      <c r="D11" s="5">
        <v>0.02</v>
      </c>
      <c r="E11">
        <f t="shared" si="0"/>
        <v>290400</v>
      </c>
      <c r="F11">
        <f t="shared" si="1"/>
        <v>284592</v>
      </c>
      <c r="J11" s="1">
        <v>43773</v>
      </c>
      <c r="K11">
        <v>24200</v>
      </c>
      <c r="L11">
        <v>12</v>
      </c>
      <c r="M11" s="2">
        <v>0.02</v>
      </c>
      <c r="N11">
        <f>Table1[[#This Row],[Units Sold]]*Table1[[#This Row],[Price / Unit]]</f>
        <v>290400</v>
      </c>
      <c r="O11">
        <f>Table1[[#This Row],[Units Sold]]*Table1[[#This Row],[Price / Unit]]*(1-Table1[[#This Row],[Discount]])</f>
        <v>284592</v>
      </c>
      <c r="P11">
        <f>Table1[[#This Row],[Gross Revenue]]-Table1[[#This Row],[Net Revenue]]</f>
        <v>5808</v>
      </c>
    </row>
    <row r="12" spans="1:19" x14ac:dyDescent="0.25">
      <c r="A12" s="4">
        <v>43805</v>
      </c>
      <c r="B12" s="3">
        <v>20580</v>
      </c>
      <c r="C12" s="3">
        <v>18</v>
      </c>
      <c r="D12" s="5">
        <v>0.03</v>
      </c>
      <c r="E12">
        <f t="shared" si="0"/>
        <v>370440</v>
      </c>
      <c r="F12">
        <f t="shared" si="1"/>
        <v>359326.8</v>
      </c>
      <c r="J12" s="1">
        <v>43805</v>
      </c>
      <c r="K12">
        <v>20580</v>
      </c>
      <c r="L12">
        <v>18</v>
      </c>
      <c r="M12" s="2">
        <v>0.03</v>
      </c>
      <c r="N12">
        <f>Table1[[#This Row],[Units Sold]]*Table1[[#This Row],[Price / Unit]]</f>
        <v>370440</v>
      </c>
      <c r="O12">
        <f>Table1[[#This Row],[Units Sold]]*Table1[[#This Row],[Price / Unit]]*(1-Table1[[#This Row],[Discount]])</f>
        <v>359326.8</v>
      </c>
      <c r="P12">
        <f>Table1[[#This Row],[Gross Revenue]]-Table1[[#This Row],[Net Revenue]]</f>
        <v>11113.200000000012</v>
      </c>
    </row>
    <row r="13" spans="1:19" x14ac:dyDescent="0.25">
      <c r="A13" s="4">
        <v>43837</v>
      </c>
      <c r="B13" s="3">
        <v>21212</v>
      </c>
      <c r="C13" s="3">
        <v>16</v>
      </c>
      <c r="D13" s="5">
        <v>0.06</v>
      </c>
      <c r="E13">
        <f t="shared" si="0"/>
        <v>339392</v>
      </c>
      <c r="F13">
        <f t="shared" si="1"/>
        <v>319028.47999999998</v>
      </c>
      <c r="J13" s="1">
        <v>43837</v>
      </c>
      <c r="K13">
        <v>21212</v>
      </c>
      <c r="L13">
        <v>16</v>
      </c>
      <c r="M13" s="2">
        <v>0.06</v>
      </c>
      <c r="N13">
        <f>Table1[[#This Row],[Units Sold]]*Table1[[#This Row],[Price / Unit]]</f>
        <v>339392</v>
      </c>
      <c r="O13">
        <f>Table1[[#This Row],[Units Sold]]*Table1[[#This Row],[Price / Unit]]*(1-Table1[[#This Row],[Discount]])</f>
        <v>319028.47999999998</v>
      </c>
      <c r="P13">
        <f>Table1[[#This Row],[Gross Revenue]]-Table1[[#This Row],[Net Revenue]]</f>
        <v>20363.520000000019</v>
      </c>
    </row>
    <row r="14" spans="1:19" x14ac:dyDescent="0.25">
      <c r="A14" s="4">
        <v>43869</v>
      </c>
      <c r="B14" s="3">
        <v>22402</v>
      </c>
      <c r="C14" s="3">
        <v>16</v>
      </c>
      <c r="D14" s="5">
        <v>0.03</v>
      </c>
      <c r="E14">
        <f t="shared" si="0"/>
        <v>358432</v>
      </c>
      <c r="F14">
        <f t="shared" si="1"/>
        <v>347679.04</v>
      </c>
      <c r="J14" s="1">
        <v>43869</v>
      </c>
      <c r="K14">
        <v>22402</v>
      </c>
      <c r="L14">
        <v>16</v>
      </c>
      <c r="M14" s="2">
        <v>0.03</v>
      </c>
      <c r="N14">
        <f>Table1[[#This Row],[Units Sold]]*Table1[[#This Row],[Price / Unit]]</f>
        <v>358432</v>
      </c>
      <c r="O14">
        <f>Table1[[#This Row],[Units Sold]]*Table1[[#This Row],[Price / Unit]]*(1-Table1[[#This Row],[Discount]])</f>
        <v>347679.04</v>
      </c>
      <c r="P14">
        <f>Table1[[#This Row],[Gross Revenue]]-Table1[[#This Row],[Net Revenue]]</f>
        <v>10752.960000000021</v>
      </c>
    </row>
    <row r="15" spans="1:19" x14ac:dyDescent="0.25">
      <c r="A15" s="4">
        <v>43901</v>
      </c>
      <c r="B15" s="3">
        <v>21564</v>
      </c>
      <c r="C15" s="3">
        <v>12</v>
      </c>
      <c r="D15" s="5">
        <v>0.05</v>
      </c>
      <c r="E15">
        <f t="shared" si="0"/>
        <v>258768</v>
      </c>
      <c r="F15">
        <f t="shared" si="1"/>
        <v>245829.59999999998</v>
      </c>
      <c r="J15" s="1">
        <v>43901</v>
      </c>
      <c r="K15">
        <v>21564</v>
      </c>
      <c r="L15">
        <v>12</v>
      </c>
      <c r="M15" s="2">
        <v>0.05</v>
      </c>
      <c r="N15">
        <f>Table1[[#This Row],[Units Sold]]*Table1[[#This Row],[Price / Unit]]</f>
        <v>258768</v>
      </c>
      <c r="O15">
        <f>Table1[[#This Row],[Units Sold]]*Table1[[#This Row],[Price / Unit]]*(1-Table1[[#This Row],[Discount]])</f>
        <v>245829.59999999998</v>
      </c>
      <c r="P15">
        <f>Table1[[#This Row],[Gross Revenue]]-Table1[[#This Row],[Net Revenue]]</f>
        <v>12938.400000000023</v>
      </c>
    </row>
    <row r="16" spans="1:19" x14ac:dyDescent="0.25">
      <c r="A16" s="4">
        <v>43933</v>
      </c>
      <c r="B16" s="3">
        <v>22503</v>
      </c>
      <c r="C16" s="3">
        <v>16</v>
      </c>
      <c r="D16" s="5">
        <v>0.06</v>
      </c>
      <c r="E16">
        <f t="shared" si="0"/>
        <v>360048</v>
      </c>
      <c r="F16">
        <f t="shared" si="1"/>
        <v>338445.12</v>
      </c>
      <c r="J16" s="1">
        <v>43933</v>
      </c>
      <c r="K16">
        <v>22503</v>
      </c>
      <c r="L16">
        <v>16</v>
      </c>
      <c r="M16" s="2">
        <v>0.06</v>
      </c>
      <c r="N16">
        <f>Table1[[#This Row],[Units Sold]]*Table1[[#This Row],[Price / Unit]]</f>
        <v>360048</v>
      </c>
      <c r="O16">
        <f>Table1[[#This Row],[Units Sold]]*Table1[[#This Row],[Price / Unit]]*(1-Table1[[#This Row],[Discount]])</f>
        <v>338445.12</v>
      </c>
      <c r="P16">
        <f>Table1[[#This Row],[Gross Revenue]]-Table1[[#This Row],[Net Revenue]]</f>
        <v>21602.880000000005</v>
      </c>
    </row>
    <row r="17" spans="1:16" x14ac:dyDescent="0.25">
      <c r="A17" s="4">
        <v>43965</v>
      </c>
      <c r="B17" s="3">
        <v>24083</v>
      </c>
      <c r="C17" s="3">
        <v>15</v>
      </c>
      <c r="D17" s="5">
        <v>0.06</v>
      </c>
      <c r="E17">
        <f t="shared" si="0"/>
        <v>361245</v>
      </c>
      <c r="F17">
        <f t="shared" si="1"/>
        <v>339570.3</v>
      </c>
      <c r="J17" s="1">
        <v>43965</v>
      </c>
      <c r="K17">
        <v>24083</v>
      </c>
      <c r="L17">
        <v>15</v>
      </c>
      <c r="M17" s="2">
        <v>0.06</v>
      </c>
      <c r="N17">
        <f>Table1[[#This Row],[Units Sold]]*Table1[[#This Row],[Price / Unit]]</f>
        <v>361245</v>
      </c>
      <c r="O17">
        <f>Table1[[#This Row],[Units Sold]]*Table1[[#This Row],[Price / Unit]]*(1-Table1[[#This Row],[Discount]])</f>
        <v>339570.3</v>
      </c>
      <c r="P17">
        <f>Table1[[#This Row],[Gross Revenue]]-Table1[[#This Row],[Net Revenue]]</f>
        <v>21674.700000000012</v>
      </c>
    </row>
    <row r="18" spans="1:16" x14ac:dyDescent="0.25">
      <c r="A18" s="4">
        <v>43997</v>
      </c>
      <c r="B18" s="3">
        <v>22959</v>
      </c>
      <c r="C18" s="3">
        <v>10</v>
      </c>
      <c r="D18" s="5">
        <v>0.03</v>
      </c>
      <c r="E18">
        <f t="shared" si="0"/>
        <v>229590</v>
      </c>
      <c r="F18">
        <f t="shared" si="1"/>
        <v>222702.3</v>
      </c>
      <c r="J18" s="1">
        <v>43997</v>
      </c>
      <c r="K18">
        <v>22959</v>
      </c>
      <c r="L18">
        <v>10</v>
      </c>
      <c r="M18" s="2">
        <v>0.03</v>
      </c>
      <c r="N18">
        <f>Table1[[#This Row],[Units Sold]]*Table1[[#This Row],[Price / Unit]]</f>
        <v>229590</v>
      </c>
      <c r="O18">
        <f>Table1[[#This Row],[Units Sold]]*Table1[[#This Row],[Price / Unit]]*(1-Table1[[#This Row],[Discount]])</f>
        <v>222702.3</v>
      </c>
      <c r="P18">
        <f>Table1[[#This Row],[Gross Revenue]]-Table1[[#This Row],[Net Revenue]]</f>
        <v>6887.7000000000116</v>
      </c>
    </row>
    <row r="19" spans="1:16" x14ac:dyDescent="0.25">
      <c r="A19" s="4">
        <v>44029</v>
      </c>
      <c r="B19" s="3">
        <v>20514</v>
      </c>
      <c r="C19" s="3">
        <v>14</v>
      </c>
      <c r="D19" s="5">
        <v>0.03</v>
      </c>
      <c r="E19">
        <f t="shared" si="0"/>
        <v>287196</v>
      </c>
      <c r="F19">
        <f t="shared" si="1"/>
        <v>278580.12</v>
      </c>
      <c r="J19" s="1">
        <v>44029</v>
      </c>
      <c r="K19">
        <v>20514</v>
      </c>
      <c r="L19">
        <v>14</v>
      </c>
      <c r="M19" s="2">
        <v>0.03</v>
      </c>
      <c r="N19">
        <f>Table1[[#This Row],[Units Sold]]*Table1[[#This Row],[Price / Unit]]</f>
        <v>287196</v>
      </c>
      <c r="O19">
        <f>Table1[[#This Row],[Units Sold]]*Table1[[#This Row],[Price / Unit]]*(1-Table1[[#This Row],[Discount]])</f>
        <v>278580.12</v>
      </c>
      <c r="P19">
        <f>Table1[[#This Row],[Gross Revenue]]-Table1[[#This Row],[Net Revenue]]</f>
        <v>8615.8800000000047</v>
      </c>
    </row>
    <row r="20" spans="1:16" x14ac:dyDescent="0.25">
      <c r="A20" s="4">
        <v>44061</v>
      </c>
      <c r="B20" s="3">
        <v>23661</v>
      </c>
      <c r="C20" s="3">
        <v>14</v>
      </c>
      <c r="D20" s="5">
        <v>0.03</v>
      </c>
      <c r="E20">
        <f t="shared" si="0"/>
        <v>331254</v>
      </c>
      <c r="F20">
        <f t="shared" si="1"/>
        <v>321316.38</v>
      </c>
      <c r="J20" s="1">
        <v>44061</v>
      </c>
      <c r="K20">
        <v>23661</v>
      </c>
      <c r="L20">
        <v>14</v>
      </c>
      <c r="M20" s="2">
        <v>0.03</v>
      </c>
      <c r="N20">
        <f>Table1[[#This Row],[Units Sold]]*Table1[[#This Row],[Price / Unit]]</f>
        <v>331254</v>
      </c>
      <c r="O20">
        <f>Table1[[#This Row],[Units Sold]]*Table1[[#This Row],[Price / Unit]]*(1-Table1[[#This Row],[Discount]])</f>
        <v>321316.38</v>
      </c>
      <c r="P20">
        <f>Table1[[#This Row],[Gross Revenue]]-Table1[[#This Row],[Net Revenue]]</f>
        <v>9937.6199999999953</v>
      </c>
    </row>
    <row r="21" spans="1:16" x14ac:dyDescent="0.25">
      <c r="J21" t="s">
        <v>13</v>
      </c>
      <c r="K21">
        <f>SUBTOTAL(107,Table1[Units Sold])</f>
        <v>1315.0504426320181</v>
      </c>
      <c r="M21" s="2">
        <f>SUBTOTAL(101,Table1[Discount])</f>
        <v>4.1052631578947368E-2</v>
      </c>
      <c r="N21">
        <f>SUBTOTAL(109,Table1[Gross Revenue])</f>
        <v>5880680</v>
      </c>
      <c r="O21">
        <f>SUBTOTAL(109,Table1[Net Revenue])</f>
        <v>5639397.5299999993</v>
      </c>
      <c r="P21">
        <f>SUBTOTAL(109,Table1[Discount2])</f>
        <v>241282.4700000002</v>
      </c>
    </row>
    <row r="27" spans="1:16" x14ac:dyDescent="0.25">
      <c r="A27" s="6" t="s">
        <v>7</v>
      </c>
      <c r="B27" s="6"/>
      <c r="C27" s="6"/>
      <c r="D27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F33C36C0-CE76-4555-8BDD-2291507B5460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88666958-0904-4392-ABC5-808911DBF4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hb</cp:lastModifiedBy>
  <dcterms:created xsi:type="dcterms:W3CDTF">2015-06-05T18:17:20Z</dcterms:created>
  <dcterms:modified xsi:type="dcterms:W3CDTF">2020-10-31T12:15:22Z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ab30ef08-1cfc-4855-aa65-b017fa708612</vt:lpwstr>
  </property>
  <property fmtid="{D5CDD505-2E9C-101B-9397-08002B2CF9AE}" pid="3" name="{A44787D4-0540-4523-9961-78E4036D8C6D}">
    <vt:lpwstr>{997A4FAC-8BEE-44AA-9DBB-54A0B252A205}</vt:lpwstr>
  </property>
  <property fmtid="{D5CDD505-2E9C-101B-9397-08002B2CF9AE}" pid="4" name="ConnectionInfosStorage">
    <vt:lpwstr>WorkbookXmlParts</vt:lpwstr>
  </property>
  <property fmtid="{D5CDD505-2E9C-101B-9397-08002B2CF9AE}" pid="5" name="ImportConnectionInfosXmlPartId">
    <vt:lpwstr>{F33C36C0-CE76-4555-8BDD-2291507B5460}</vt:lpwstr>
  </property>
</Properties>
</file>