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IRAK\2020\Office\ICMAI\08_22_2020\Demo\"/>
    </mc:Choice>
  </mc:AlternateContent>
  <xr:revisionPtr revIDLastSave="0" documentId="13_ncr:1_{75098329-B517-4987-8D11-F42A4415C5D3}" xr6:coauthVersionLast="45" xr6:coauthVersionMax="45" xr10:uidLastSave="{00000000-0000-0000-0000-000000000000}"/>
  <bookViews>
    <workbookView xWindow="-120" yWindow="-120" windowWidth="20730" windowHeight="11160" activeTab="1" xr2:uid="{B7167B2F-2748-4066-9D85-0B993D1C539C}"/>
  </bookViews>
  <sheets>
    <sheet name="Sheet1" sheetId="1" r:id="rId1"/>
    <sheet name="Sheet3" sheetId="3" r:id="rId2"/>
    <sheet name="Sheet4" sheetId="4" r:id="rId3"/>
    <sheet name="Sheet2" sheetId="2" state="hidden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36" i="1"/>
  <c r="E27" i="1"/>
  <c r="D28" i="1" a="1"/>
  <c r="D28" i="1" s="1"/>
  <c r="D29" i="1" a="1"/>
  <c r="D29" i="1"/>
  <c r="D30" i="1" a="1"/>
  <c r="D30" i="1" s="1"/>
  <c r="D31" i="1" a="1"/>
  <c r="D31" i="1"/>
  <c r="D32" i="1" a="1"/>
  <c r="D32" i="1" s="1"/>
  <c r="D33" i="1" a="1"/>
  <c r="D33" i="1"/>
  <c r="D34" i="1" a="1"/>
  <c r="D34" i="1" s="1"/>
  <c r="D35" i="1" a="1"/>
  <c r="D35" i="1" s="1"/>
  <c r="D36" i="1" a="1"/>
  <c r="D36" i="1" s="1"/>
  <c r="D27" i="1" a="1"/>
  <c r="D27" i="1" s="1"/>
  <c r="C28" i="1"/>
  <c r="C29" i="1"/>
  <c r="C30" i="1"/>
  <c r="C31" i="1"/>
  <c r="C32" i="1"/>
  <c r="C33" i="1"/>
  <c r="C34" i="1"/>
  <c r="C35" i="1"/>
  <c r="C36" i="1"/>
  <c r="C27" i="1"/>
  <c r="G7" i="3"/>
  <c r="G5" i="3"/>
  <c r="G4" i="3"/>
  <c r="G6" i="3"/>
  <c r="G3" i="3"/>
  <c r="C32" i="3"/>
  <c r="C28" i="3"/>
  <c r="C24" i="3"/>
  <c r="C31" i="3"/>
  <c r="C27" i="3"/>
  <c r="C23" i="3"/>
  <c r="C25" i="3"/>
  <c r="C30" i="3"/>
  <c r="C26" i="3"/>
  <c r="C29" i="3"/>
  <c r="C58" i="3"/>
  <c r="C54" i="3"/>
  <c r="C50" i="3"/>
  <c r="C46" i="3"/>
  <c r="C42" i="3"/>
  <c r="C38" i="3"/>
  <c r="C34" i="3"/>
  <c r="C57" i="3"/>
  <c r="C53" i="3"/>
  <c r="C49" i="3"/>
  <c r="C45" i="3"/>
  <c r="C41" i="3"/>
  <c r="C37" i="3"/>
  <c r="C33" i="3"/>
  <c r="C56" i="3"/>
  <c r="C52" i="3"/>
  <c r="C48" i="3"/>
  <c r="C44" i="3"/>
  <c r="C40" i="3"/>
  <c r="C36" i="3"/>
  <c r="C55" i="3"/>
  <c r="C51" i="3"/>
  <c r="C47" i="3"/>
  <c r="C43" i="3"/>
  <c r="C39" i="3"/>
  <c r="C35" i="3"/>
  <c r="G57" i="3"/>
  <c r="E60" i="3"/>
  <c r="E64" i="3"/>
  <c r="E68" i="3"/>
  <c r="E72" i="3"/>
  <c r="E76" i="3"/>
  <c r="E80" i="3"/>
  <c r="E66" i="3"/>
  <c r="E70" i="3"/>
  <c r="E78" i="3"/>
  <c r="E67" i="3"/>
  <c r="E71" i="3"/>
  <c r="E79" i="3"/>
  <c r="E61" i="3"/>
  <c r="E65" i="3"/>
  <c r="E69" i="3"/>
  <c r="E73" i="3"/>
  <c r="E77" i="3"/>
  <c r="E81" i="3"/>
  <c r="E62" i="3"/>
  <c r="E74" i="3"/>
  <c r="E82" i="3"/>
  <c r="E63" i="3"/>
  <c r="E75" i="3"/>
  <c r="E59" i="3"/>
  <c r="D60" i="3"/>
  <c r="D64" i="3"/>
  <c r="D68" i="3"/>
  <c r="D72" i="3"/>
  <c r="D76" i="3"/>
  <c r="D80" i="3"/>
  <c r="D71" i="3"/>
  <c r="D61" i="3"/>
  <c r="D65" i="3"/>
  <c r="D69" i="3"/>
  <c r="D73" i="3"/>
  <c r="D77" i="3"/>
  <c r="D81" i="3"/>
  <c r="D67" i="3"/>
  <c r="D75" i="3"/>
  <c r="D62" i="3"/>
  <c r="D66" i="3"/>
  <c r="D70" i="3"/>
  <c r="D74" i="3"/>
  <c r="D78" i="3"/>
  <c r="D82" i="3"/>
  <c r="D63" i="3"/>
  <c r="D79" i="3"/>
  <c r="D59" i="3"/>
  <c r="C60" i="3"/>
  <c r="C64" i="3"/>
  <c r="C68" i="3"/>
  <c r="C72" i="3"/>
  <c r="C76" i="3"/>
  <c r="C80" i="3"/>
  <c r="C61" i="3"/>
  <c r="C65" i="3"/>
  <c r="C69" i="3"/>
  <c r="C73" i="3"/>
  <c r="C77" i="3"/>
  <c r="C81" i="3"/>
  <c r="C62" i="3"/>
  <c r="C66" i="3"/>
  <c r="C70" i="3"/>
  <c r="C74" i="3"/>
  <c r="C78" i="3"/>
  <c r="C82" i="3"/>
  <c r="C63" i="3"/>
  <c r="C67" i="3"/>
  <c r="C71" i="3"/>
  <c r="C75" i="3"/>
  <c r="C79" i="3"/>
  <c r="C59" i="3"/>
  <c r="I28" i="1" l="1"/>
  <c r="I29" i="1"/>
  <c r="I30" i="1"/>
  <c r="I31" i="1"/>
  <c r="I32" i="1"/>
  <c r="I33" i="1"/>
  <c r="I34" i="1"/>
  <c r="I35" i="1"/>
  <c r="I36" i="1"/>
  <c r="I27" i="1"/>
  <c r="H28" i="1" a="1"/>
  <c r="H28" i="1"/>
  <c r="H29" i="1" a="1"/>
  <c r="H29" i="1"/>
  <c r="H30" i="1" a="1"/>
  <c r="H30" i="1"/>
  <c r="H31" i="1" a="1"/>
  <c r="H31" i="1"/>
  <c r="H32" i="1" a="1"/>
  <c r="H32" i="1"/>
  <c r="H33" i="1" a="1"/>
  <c r="H33" i="1"/>
  <c r="H34" i="1" a="1"/>
  <c r="H34" i="1"/>
  <c r="H35" i="1" a="1"/>
  <c r="H35" i="1" s="1"/>
  <c r="H36" i="1" a="1"/>
  <c r="H36" i="1"/>
  <c r="F27" i="1"/>
  <c r="F28" i="1"/>
  <c r="F29" i="1"/>
  <c r="F30" i="1"/>
  <c r="F31" i="1"/>
  <c r="F32" i="1"/>
  <c r="F33" i="1"/>
  <c r="F34" i="1"/>
  <c r="F35" i="1"/>
  <c r="F36" i="1"/>
  <c r="H27" i="1" a="1"/>
  <c r="H2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E58" i="2" l="1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E65" i="2"/>
  <c r="E69" i="2"/>
  <c r="E75" i="2"/>
  <c r="E81" i="2"/>
  <c r="E60" i="2"/>
  <c r="E62" i="2"/>
  <c r="E64" i="2"/>
  <c r="E66" i="2"/>
  <c r="E68" i="2"/>
  <c r="E70" i="2"/>
  <c r="E72" i="2"/>
  <c r="E74" i="2"/>
  <c r="E76" i="2"/>
  <c r="E78" i="2"/>
  <c r="E80" i="2"/>
  <c r="E82" i="2"/>
  <c r="E63" i="2"/>
  <c r="E71" i="2"/>
  <c r="E77" i="2"/>
  <c r="D61" i="2"/>
  <c r="D63" i="2"/>
  <c r="D65" i="2"/>
  <c r="D67" i="2"/>
  <c r="D69" i="2"/>
  <c r="D71" i="2"/>
  <c r="D73" i="2"/>
  <c r="D75" i="2"/>
  <c r="D77" i="2"/>
  <c r="D79" i="2"/>
  <c r="D81" i="2"/>
  <c r="E61" i="2"/>
  <c r="E67" i="2"/>
  <c r="E73" i="2"/>
  <c r="E79" i="2"/>
  <c r="E59" i="2"/>
  <c r="D59" i="2"/>
  <c r="C58" i="2"/>
  <c r="C54" i="2"/>
  <c r="C50" i="2"/>
  <c r="C52" i="2"/>
  <c r="C55" i="2"/>
  <c r="C47" i="2"/>
  <c r="C57" i="2"/>
  <c r="C53" i="2"/>
  <c r="C49" i="2"/>
  <c r="C56" i="2"/>
  <c r="C48" i="2"/>
  <c r="C51" i="2"/>
  <c r="C60" i="2"/>
  <c r="C64" i="2"/>
  <c r="C68" i="2"/>
  <c r="C72" i="2"/>
  <c r="C76" i="2"/>
  <c r="C80" i="2"/>
  <c r="C63" i="2"/>
  <c r="C67" i="2"/>
  <c r="C71" i="2"/>
  <c r="C75" i="2"/>
  <c r="C79" i="2"/>
  <c r="C62" i="2"/>
  <c r="C66" i="2"/>
  <c r="C70" i="2"/>
  <c r="C74" i="2"/>
  <c r="C78" i="2"/>
  <c r="C82" i="2"/>
  <c r="C61" i="2"/>
  <c r="C65" i="2"/>
  <c r="C69" i="2"/>
  <c r="C73" i="2"/>
  <c r="C77" i="2"/>
  <c r="C81" i="2"/>
  <c r="C59" i="2"/>
  <c r="G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<sst xmlns="http://schemas.openxmlformats.org/spreadsheetml/2006/main" count="20" uniqueCount="13">
  <si>
    <t>Sales_Quantity</t>
  </si>
  <si>
    <t>Date</t>
  </si>
  <si>
    <t>Airport Passengers</t>
  </si>
  <si>
    <t>Forecast (Airport Passengers)</t>
  </si>
  <si>
    <t>Lower Confidence Bound (Airport Passengers)</t>
  </si>
  <si>
    <t>Upper Confidence Bound (Airport Passengers)</t>
  </si>
  <si>
    <t>Dates</t>
  </si>
  <si>
    <t>Forecasted</t>
  </si>
  <si>
    <t>Date Value</t>
  </si>
  <si>
    <t>Forecasted_TREND</t>
  </si>
  <si>
    <t>Base</t>
  </si>
  <si>
    <t>trend</t>
  </si>
  <si>
    <t>seasonality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</si>
</sst>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\-yy;@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11"/>
      <color theme="0"/>
      <name val="Segoe UI Light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0" borderId="0" xfId="0" applyFont="1"/>
    <xf numFmtId="164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2" fillId="3" borderId="0" xfId="0" applyFont="1" applyFill="1"/>
    <xf numFmtId="164" fontId="1" fillId="4" borderId="0" xfId="0" applyNumberFormat="1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/>
    <xf numFmtId="0" fontId="0" fillId="0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 applyFill="1"/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7574CFA8-099E-45ED-A398-7A5D206DDC43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Sales_Quantity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</c:f>
              <c:numCache>
                <c:formatCode>m/d/yy;@</c:formatCode>
                <c:ptCount val="3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</c:numCache>
            </c:numRef>
          </c:cat>
          <c:val>
            <c:numRef>
              <c:f>Sheet1!$B$2:$B$36</c:f>
              <c:numCache>
                <c:formatCode>General</c:formatCode>
                <c:ptCount val="35"/>
                <c:pt idx="0">
                  <c:v>6500</c:v>
                </c:pt>
                <c:pt idx="1">
                  <c:v>9000</c:v>
                </c:pt>
                <c:pt idx="2">
                  <c:v>11000</c:v>
                </c:pt>
                <c:pt idx="3">
                  <c:v>13500</c:v>
                </c:pt>
                <c:pt idx="4">
                  <c:v>14000</c:v>
                </c:pt>
                <c:pt idx="5">
                  <c:v>14500</c:v>
                </c:pt>
                <c:pt idx="6">
                  <c:v>16000</c:v>
                </c:pt>
                <c:pt idx="7">
                  <c:v>16500</c:v>
                </c:pt>
                <c:pt idx="8">
                  <c:v>16000</c:v>
                </c:pt>
                <c:pt idx="9">
                  <c:v>8000</c:v>
                </c:pt>
                <c:pt idx="10">
                  <c:v>8500</c:v>
                </c:pt>
                <c:pt idx="11">
                  <c:v>7500</c:v>
                </c:pt>
                <c:pt idx="12">
                  <c:v>7000</c:v>
                </c:pt>
                <c:pt idx="13">
                  <c:v>13825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20000</c:v>
                </c:pt>
                <c:pt idx="20">
                  <c:v>20500</c:v>
                </c:pt>
                <c:pt idx="21">
                  <c:v>10000</c:v>
                </c:pt>
                <c:pt idx="22">
                  <c:v>9000</c:v>
                </c:pt>
                <c:pt idx="23">
                  <c:v>8500</c:v>
                </c:pt>
                <c:pt idx="24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9-47A4-BAB1-E0A3E71C554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Forecasted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Sheet1!$A$2:$A$36</c:f>
              <c:numCache>
                <c:formatCode>m/d/yy;@</c:formatCode>
                <c:ptCount val="3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</c:numCache>
            </c:numRef>
          </c:cat>
          <c:val>
            <c:numRef>
              <c:f>Sheet1!$C$2:$C$36</c:f>
              <c:numCache>
                <c:formatCode>0.00</c:formatCode>
                <c:ptCount val="35"/>
                <c:pt idx="24">
                  <c:v>7500</c:v>
                </c:pt>
                <c:pt idx="25">
                  <c:v>13661.64648949918</c:v>
                </c:pt>
                <c:pt idx="26">
                  <c:v>13737.605310642743</c:v>
                </c:pt>
                <c:pt idx="27">
                  <c:v>13811.113847233297</c:v>
                </c:pt>
                <c:pt idx="28">
                  <c:v>13887.072668376859</c:v>
                </c:pt>
                <c:pt idx="29">
                  <c:v>13960.581204967413</c:v>
                </c:pt>
                <c:pt idx="30">
                  <c:v>14036.540026110975</c:v>
                </c:pt>
                <c:pt idx="31">
                  <c:v>14112.498847254537</c:v>
                </c:pt>
                <c:pt idx="32">
                  <c:v>14186.007383845092</c:v>
                </c:pt>
                <c:pt idx="33">
                  <c:v>14261.966204988654</c:v>
                </c:pt>
                <c:pt idx="34">
                  <c:v>14335.474741579194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9-47A4-BAB1-E0A3E71C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968544"/>
        <c:axId val="644968872"/>
      </c:lineChart>
      <c:dateAx>
        <c:axId val="64496854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968872"/>
        <c:crosses val="autoZero"/>
        <c:auto val="1"/>
        <c:lblOffset val="100"/>
        <c:baseTimeUnit val="months"/>
      </c:dateAx>
      <c:valAx>
        <c:axId val="64496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9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Airport 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Sheet3!$B$2:$B$82</c:f>
              <c:numCache>
                <c:formatCode>General</c:formatCode>
                <c:ptCount val="81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C-4E44-8FDB-9CAACF2CADCF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Forecast (Airport Passengers)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Sheet3!$C$2:$C$82</c:f>
              <c:numCache>
                <c:formatCode>General</c:formatCode>
                <c:ptCount val="81"/>
                <c:pt idx="21">
                  <c:v>3339654.0807016524</c:v>
                </c:pt>
                <c:pt idx="22">
                  <c:v>3044137.5385902133</c:v>
                </c:pt>
                <c:pt idx="23">
                  <c:v>3115256.1967227366</c:v>
                </c:pt>
                <c:pt idx="24">
                  <c:v>2847915.0850788066</c:v>
                </c:pt>
                <c:pt idx="25">
                  <c:v>2592360.3478272064</c:v>
                </c:pt>
                <c:pt idx="26">
                  <c:v>3096127.9346739561</c:v>
                </c:pt>
                <c:pt idx="27">
                  <c:v>3147889.8415364167</c:v>
                </c:pt>
                <c:pt idx="28">
                  <c:v>3442262.7557485136</c:v>
                </c:pt>
                <c:pt idx="29">
                  <c:v>3664343.6849503918</c:v>
                </c:pt>
                <c:pt idx="30">
                  <c:v>3848904.8258621413</c:v>
                </c:pt>
                <c:pt idx="31">
                  <c:v>3844912.8913151557</c:v>
                </c:pt>
                <c:pt idx="32">
                  <c:v>3435473.1491984278</c:v>
                </c:pt>
                <c:pt idx="33">
                  <c:v>3512501.5061024386</c:v>
                </c:pt>
                <c:pt idx="34">
                  <c:v>3216984.9639909994</c:v>
                </c:pt>
                <c:pt idx="35">
                  <c:v>3288103.6221235231</c:v>
                </c:pt>
                <c:pt idx="36">
                  <c:v>3020762.5104795927</c:v>
                </c:pt>
                <c:pt idx="37">
                  <c:v>2765207.7732279925</c:v>
                </c:pt>
                <c:pt idx="38">
                  <c:v>3268975.3600747422</c:v>
                </c:pt>
                <c:pt idx="39">
                  <c:v>3320737.2669372028</c:v>
                </c:pt>
                <c:pt idx="40">
                  <c:v>3615110.1811492997</c:v>
                </c:pt>
                <c:pt idx="41">
                  <c:v>3837191.1103511779</c:v>
                </c:pt>
                <c:pt idx="42">
                  <c:v>4021752.2512629274</c:v>
                </c:pt>
                <c:pt idx="43">
                  <c:v>4017760.3167159422</c:v>
                </c:pt>
                <c:pt idx="44">
                  <c:v>3608320.5745992139</c:v>
                </c:pt>
                <c:pt idx="45">
                  <c:v>3685348.9315032247</c:v>
                </c:pt>
                <c:pt idx="46">
                  <c:v>3389832.389391786</c:v>
                </c:pt>
                <c:pt idx="47">
                  <c:v>3460951.0475243093</c:v>
                </c:pt>
                <c:pt idx="48">
                  <c:v>3193609.9358803788</c:v>
                </c:pt>
                <c:pt idx="49">
                  <c:v>2938055.198628779</c:v>
                </c:pt>
                <c:pt idx="50">
                  <c:v>3441822.7854755283</c:v>
                </c:pt>
                <c:pt idx="51">
                  <c:v>3493584.6923379889</c:v>
                </c:pt>
                <c:pt idx="52">
                  <c:v>3787957.6065500863</c:v>
                </c:pt>
                <c:pt idx="53">
                  <c:v>4010038.535751964</c:v>
                </c:pt>
                <c:pt idx="54">
                  <c:v>4194599.6766637135</c:v>
                </c:pt>
                <c:pt idx="55">
                  <c:v>4190607.7421167283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  <c:pt idx="59">
                  <c:v>3633798.4729250954</c:v>
                </c:pt>
                <c:pt idx="60">
                  <c:v>3366457.3612811649</c:v>
                </c:pt>
                <c:pt idx="61">
                  <c:v>3110902.6240295651</c:v>
                </c:pt>
                <c:pt idx="62">
                  <c:v>3614670.2108763144</c:v>
                </c:pt>
                <c:pt idx="63">
                  <c:v>3666432.117738775</c:v>
                </c:pt>
                <c:pt idx="64">
                  <c:v>3960805.0319508724</c:v>
                </c:pt>
                <c:pt idx="65">
                  <c:v>4182885.9611527501</c:v>
                </c:pt>
                <c:pt idx="66">
                  <c:v>4367447.1020644996</c:v>
                </c:pt>
                <c:pt idx="67">
                  <c:v>4363455.1675175149</c:v>
                </c:pt>
                <c:pt idx="68">
                  <c:v>3954015.4254007861</c:v>
                </c:pt>
                <c:pt idx="69">
                  <c:v>4031043.7823047969</c:v>
                </c:pt>
                <c:pt idx="70">
                  <c:v>3735527.2401933582</c:v>
                </c:pt>
                <c:pt idx="71">
                  <c:v>3806645.8983258815</c:v>
                </c:pt>
                <c:pt idx="72">
                  <c:v>3539304.7866819515</c:v>
                </c:pt>
                <c:pt idx="73">
                  <c:v>3283750.0494303512</c:v>
                </c:pt>
                <c:pt idx="74">
                  <c:v>3787517.6362771005</c:v>
                </c:pt>
                <c:pt idx="75">
                  <c:v>3839279.5431395615</c:v>
                </c:pt>
                <c:pt idx="76">
                  <c:v>4133652.4573516585</c:v>
                </c:pt>
                <c:pt idx="77">
                  <c:v>4355733.3865535362</c:v>
                </c:pt>
                <c:pt idx="78">
                  <c:v>4540294.5274652867</c:v>
                </c:pt>
                <c:pt idx="79">
                  <c:v>4536302.592918301</c:v>
                </c:pt>
                <c:pt idx="80">
                  <c:v>4126862.8508015722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C-4E44-8FDB-9CAACF2CADCF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Lower Confidence Bound (Airport Passengers)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Sheet3!$D$2:$D$82</c:f>
              <c:numCache>
                <c:formatCode>General</c:formatCode>
                <c:ptCount val="81"/>
                <c:pt idx="56">
                  <c:v>3781168</c:v>
                </c:pt>
                <c:pt idx="57">
                  <c:v>3678419.5717169894</c:v>
                </c:pt>
                <c:pt idx="58">
                  <c:v>3377282.6135078603</c:v>
                </c:pt>
                <c:pt idx="59">
                  <c:v>3442903.5451744189</c:v>
                </c:pt>
                <c:pt idx="60">
                  <c:v>3170176.9223124245</c:v>
                </c:pt>
                <c:pt idx="61">
                  <c:v>2909339.7337792381</c:v>
                </c:pt>
                <c:pt idx="62">
                  <c:v>3407919.8732871511</c:v>
                </c:pt>
                <c:pt idx="63">
                  <c:v>3454582.2051528855</c:v>
                </c:pt>
                <c:pt idx="64">
                  <c:v>3743937.0687250919</c:v>
                </c:pt>
                <c:pt idx="65">
                  <c:v>3961075.7928426238</c:v>
                </c:pt>
                <c:pt idx="66">
                  <c:v>4140765.4707437465</c:v>
                </c:pt>
                <c:pt idx="67">
                  <c:v>4131968.2094604839</c:v>
                </c:pt>
                <c:pt idx="68">
                  <c:v>3717785.1040575448</c:v>
                </c:pt>
                <c:pt idx="69">
                  <c:v>3790092.9200737895</c:v>
                </c:pt>
                <c:pt idx="70">
                  <c:v>3489946.5583435819</c:v>
                </c:pt>
                <c:pt idx="71">
                  <c:v>3556486.9054772048</c:v>
                </c:pt>
                <c:pt idx="72">
                  <c:v>3284616.0867656791</c:v>
                </c:pt>
                <c:pt idx="73">
                  <c:v>3024577.5732236444</c:v>
                </c:pt>
                <c:pt idx="74">
                  <c:v>3523904.8482400356</c:v>
                </c:pt>
                <c:pt idx="75">
                  <c:v>3571267.626827803</c:v>
                </c:pt>
                <c:pt idx="76">
                  <c:v>3861280.4821637161</c:v>
                </c:pt>
                <c:pt idx="77">
                  <c:v>4079038.4581502504</c:v>
                </c:pt>
                <c:pt idx="78">
                  <c:v>4259311.9238517517</c:v>
                </c:pt>
                <c:pt idx="79">
                  <c:v>4251065.8878903706</c:v>
                </c:pt>
                <c:pt idx="80">
                  <c:v>3837404.0262189843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C-4E44-8FDB-9CAACF2CADCF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Upper Confidence Bound (Airport Passengers)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Sheet3!$E$2:$E$82</c:f>
              <c:numCache>
                <c:formatCode>General</c:formatCode>
                <c:ptCount val="81"/>
                <c:pt idx="56">
                  <c:v>3781168</c:v>
                </c:pt>
                <c:pt idx="57" formatCode="0.00">
                  <c:v>4037973.1420910321</c:v>
                </c:pt>
                <c:pt idx="58" formatCode="0.00">
                  <c:v>3748077.0160772838</c:v>
                </c:pt>
                <c:pt idx="59" formatCode="0.00">
                  <c:v>3824693.4006757718</c:v>
                </c:pt>
                <c:pt idx="60" formatCode="0.00">
                  <c:v>3562737.8002499053</c:v>
                </c:pt>
                <c:pt idx="61" formatCode="0.00">
                  <c:v>3312465.5142798922</c:v>
                </c:pt>
                <c:pt idx="62" formatCode="0.00">
                  <c:v>3821420.5484654778</c:v>
                </c:pt>
                <c:pt idx="63" formatCode="0.00">
                  <c:v>3878282.0303246644</c:v>
                </c:pt>
                <c:pt idx="64" formatCode="0.00">
                  <c:v>4177672.9951766529</c:v>
                </c:pt>
                <c:pt idx="65" formatCode="0.00">
                  <c:v>4404696.1294628764</c:v>
                </c:pt>
                <c:pt idx="66" formatCode="0.00">
                  <c:v>4594128.7333852528</c:v>
                </c:pt>
                <c:pt idx="67" formatCode="0.00">
                  <c:v>4594942.1255745459</c:v>
                </c:pt>
                <c:pt idx="68" formatCode="0.00">
                  <c:v>4190245.7467440274</c:v>
                </c:pt>
                <c:pt idx="69" formatCode="0.00">
                  <c:v>4271994.6445358042</c:v>
                </c:pt>
                <c:pt idx="70" formatCode="0.00">
                  <c:v>3981107.9220431345</c:v>
                </c:pt>
                <c:pt idx="71" formatCode="0.00">
                  <c:v>4056804.8911745581</c:v>
                </c:pt>
                <c:pt idx="72" formatCode="0.00">
                  <c:v>3793993.4865982239</c:v>
                </c:pt>
                <c:pt idx="73" formatCode="0.00">
                  <c:v>3542922.5256370581</c:v>
                </c:pt>
                <c:pt idx="74" formatCode="0.00">
                  <c:v>4051130.4243141655</c:v>
                </c:pt>
                <c:pt idx="75" formatCode="0.00">
                  <c:v>4107291.4594513201</c:v>
                </c:pt>
                <c:pt idx="76" formatCode="0.00">
                  <c:v>4406024.4325396009</c:v>
                </c:pt>
                <c:pt idx="77" formatCode="0.00">
                  <c:v>4632428.3149568215</c:v>
                </c:pt>
                <c:pt idx="78" formatCode="0.00">
                  <c:v>4821277.1310788216</c:v>
                </c:pt>
                <c:pt idx="79" formatCode="0.00">
                  <c:v>4821539.2979462314</c:v>
                </c:pt>
                <c:pt idx="80" formatCode="0.00">
                  <c:v>4416321.6753841601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C-4E44-8FDB-9CAACF2C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89312"/>
        <c:axId val="644961000"/>
      </c:lineChart>
      <c:dateAx>
        <c:axId val="391589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961000"/>
        <c:crosses val="autoZero"/>
        <c:auto val="1"/>
        <c:lblOffset val="100"/>
        <c:baseTimeUnit val="months"/>
      </c:dateAx>
      <c:valAx>
        <c:axId val="64496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8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Airport 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Sheet3!$B$2:$B$82</c:f>
              <c:numCache>
                <c:formatCode>General</c:formatCode>
                <c:ptCount val="81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4-49AC-AC88-8978BBFB4432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Forecast (Airport Passengers)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Sheet3!$C$2:$C$82</c:f>
              <c:numCache>
                <c:formatCode>General</c:formatCode>
                <c:ptCount val="81"/>
                <c:pt idx="21">
                  <c:v>3339654.0807016524</c:v>
                </c:pt>
                <c:pt idx="22">
                  <c:v>3044137.5385902133</c:v>
                </c:pt>
                <c:pt idx="23">
                  <c:v>3115256.1967227366</c:v>
                </c:pt>
                <c:pt idx="24">
                  <c:v>2847915.0850788066</c:v>
                </c:pt>
                <c:pt idx="25">
                  <c:v>2592360.3478272064</c:v>
                </c:pt>
                <c:pt idx="26">
                  <c:v>3096127.9346739561</c:v>
                </c:pt>
                <c:pt idx="27">
                  <c:v>3147889.8415364167</c:v>
                </c:pt>
                <c:pt idx="28">
                  <c:v>3442262.7557485136</c:v>
                </c:pt>
                <c:pt idx="29">
                  <c:v>3664343.6849503918</c:v>
                </c:pt>
                <c:pt idx="30">
                  <c:v>3848904.8258621413</c:v>
                </c:pt>
                <c:pt idx="31">
                  <c:v>3844912.8913151557</c:v>
                </c:pt>
                <c:pt idx="32">
                  <c:v>3435473.1491984278</c:v>
                </c:pt>
                <c:pt idx="33">
                  <c:v>3512501.5061024386</c:v>
                </c:pt>
                <c:pt idx="34">
                  <c:v>3216984.9639909994</c:v>
                </c:pt>
                <c:pt idx="35">
                  <c:v>3288103.6221235231</c:v>
                </c:pt>
                <c:pt idx="36">
                  <c:v>3020762.5104795927</c:v>
                </c:pt>
                <c:pt idx="37">
                  <c:v>2765207.7732279925</c:v>
                </c:pt>
                <c:pt idx="38">
                  <c:v>3268975.3600747422</c:v>
                </c:pt>
                <c:pt idx="39">
                  <c:v>3320737.2669372028</c:v>
                </c:pt>
                <c:pt idx="40">
                  <c:v>3615110.1811492997</c:v>
                </c:pt>
                <c:pt idx="41">
                  <c:v>3837191.1103511779</c:v>
                </c:pt>
                <c:pt idx="42">
                  <c:v>4021752.2512629274</c:v>
                </c:pt>
                <c:pt idx="43">
                  <c:v>4017760.3167159422</c:v>
                </c:pt>
                <c:pt idx="44">
                  <c:v>3608320.5745992139</c:v>
                </c:pt>
                <c:pt idx="45">
                  <c:v>3685348.9315032247</c:v>
                </c:pt>
                <c:pt idx="46">
                  <c:v>3389832.389391786</c:v>
                </c:pt>
                <c:pt idx="47">
                  <c:v>3460951.0475243093</c:v>
                </c:pt>
                <c:pt idx="48">
                  <c:v>3193609.9358803788</c:v>
                </c:pt>
                <c:pt idx="49">
                  <c:v>2938055.198628779</c:v>
                </c:pt>
                <c:pt idx="50">
                  <c:v>3441822.7854755283</c:v>
                </c:pt>
                <c:pt idx="51">
                  <c:v>3493584.6923379889</c:v>
                </c:pt>
                <c:pt idx="52">
                  <c:v>3787957.6065500863</c:v>
                </c:pt>
                <c:pt idx="53">
                  <c:v>4010038.535751964</c:v>
                </c:pt>
                <c:pt idx="54">
                  <c:v>4194599.6766637135</c:v>
                </c:pt>
                <c:pt idx="55">
                  <c:v>4190607.7421167283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  <c:pt idx="59">
                  <c:v>3633798.4729250954</c:v>
                </c:pt>
                <c:pt idx="60">
                  <c:v>3366457.3612811649</c:v>
                </c:pt>
                <c:pt idx="61">
                  <c:v>3110902.6240295651</c:v>
                </c:pt>
                <c:pt idx="62">
                  <c:v>3614670.2108763144</c:v>
                </c:pt>
                <c:pt idx="63">
                  <c:v>3666432.117738775</c:v>
                </c:pt>
                <c:pt idx="64">
                  <c:v>3960805.0319508724</c:v>
                </c:pt>
                <c:pt idx="65">
                  <c:v>4182885.9611527501</c:v>
                </c:pt>
                <c:pt idx="66">
                  <c:v>4367447.1020644996</c:v>
                </c:pt>
                <c:pt idx="67">
                  <c:v>4363455.1675175149</c:v>
                </c:pt>
                <c:pt idx="68">
                  <c:v>3954015.4254007861</c:v>
                </c:pt>
                <c:pt idx="69">
                  <c:v>4031043.7823047969</c:v>
                </c:pt>
                <c:pt idx="70">
                  <c:v>3735527.2401933582</c:v>
                </c:pt>
                <c:pt idx="71">
                  <c:v>3806645.8983258815</c:v>
                </c:pt>
                <c:pt idx="72">
                  <c:v>3539304.7866819515</c:v>
                </c:pt>
                <c:pt idx="73">
                  <c:v>3283750.0494303512</c:v>
                </c:pt>
                <c:pt idx="74">
                  <c:v>3787517.6362771005</c:v>
                </c:pt>
                <c:pt idx="75">
                  <c:v>3839279.5431395615</c:v>
                </c:pt>
                <c:pt idx="76">
                  <c:v>4133652.4573516585</c:v>
                </c:pt>
                <c:pt idx="77">
                  <c:v>4355733.3865535362</c:v>
                </c:pt>
                <c:pt idx="78">
                  <c:v>4540294.5274652867</c:v>
                </c:pt>
                <c:pt idx="79">
                  <c:v>4536302.592918301</c:v>
                </c:pt>
                <c:pt idx="80">
                  <c:v>4126862.8508015722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4-49AC-AC88-8978BBFB4432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Lower Confidence Bound (Airport Passengers)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Sheet3!$D$2:$D$82</c:f>
              <c:numCache>
                <c:formatCode>General</c:formatCode>
                <c:ptCount val="81"/>
                <c:pt idx="56">
                  <c:v>3781168</c:v>
                </c:pt>
                <c:pt idx="57">
                  <c:v>3678419.5717169894</c:v>
                </c:pt>
                <c:pt idx="58">
                  <c:v>3377282.6135078603</c:v>
                </c:pt>
                <c:pt idx="59">
                  <c:v>3442903.5451744189</c:v>
                </c:pt>
                <c:pt idx="60">
                  <c:v>3170176.9223124245</c:v>
                </c:pt>
                <c:pt idx="61">
                  <c:v>2909339.7337792381</c:v>
                </c:pt>
                <c:pt idx="62">
                  <c:v>3407919.8732871511</c:v>
                </c:pt>
                <c:pt idx="63">
                  <c:v>3454582.2051528855</c:v>
                </c:pt>
                <c:pt idx="64">
                  <c:v>3743937.0687250919</c:v>
                </c:pt>
                <c:pt idx="65">
                  <c:v>3961075.7928426238</c:v>
                </c:pt>
                <c:pt idx="66">
                  <c:v>4140765.4707437465</c:v>
                </c:pt>
                <c:pt idx="67">
                  <c:v>4131968.2094604839</c:v>
                </c:pt>
                <c:pt idx="68">
                  <c:v>3717785.1040575448</c:v>
                </c:pt>
                <c:pt idx="69">
                  <c:v>3790092.9200737895</c:v>
                </c:pt>
                <c:pt idx="70">
                  <c:v>3489946.5583435819</c:v>
                </c:pt>
                <c:pt idx="71">
                  <c:v>3556486.9054772048</c:v>
                </c:pt>
                <c:pt idx="72">
                  <c:v>3284616.0867656791</c:v>
                </c:pt>
                <c:pt idx="73">
                  <c:v>3024577.5732236444</c:v>
                </c:pt>
                <c:pt idx="74">
                  <c:v>3523904.8482400356</c:v>
                </c:pt>
                <c:pt idx="75">
                  <c:v>3571267.626827803</c:v>
                </c:pt>
                <c:pt idx="76">
                  <c:v>3861280.4821637161</c:v>
                </c:pt>
                <c:pt idx="77">
                  <c:v>4079038.4581502504</c:v>
                </c:pt>
                <c:pt idx="78">
                  <c:v>4259311.9238517517</c:v>
                </c:pt>
                <c:pt idx="79">
                  <c:v>4251065.8878903706</c:v>
                </c:pt>
                <c:pt idx="80">
                  <c:v>3837404.0262189843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4-49AC-AC88-8978BBFB4432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Upper Confidence Bound (Airport Passengers)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Sheet3!$E$2:$E$82</c:f>
              <c:numCache>
                <c:formatCode>General</c:formatCode>
                <c:ptCount val="81"/>
                <c:pt idx="56">
                  <c:v>3781168</c:v>
                </c:pt>
                <c:pt idx="57" formatCode="0.00">
                  <c:v>4037973.1420910321</c:v>
                </c:pt>
                <c:pt idx="58" formatCode="0.00">
                  <c:v>3748077.0160772838</c:v>
                </c:pt>
                <c:pt idx="59" formatCode="0.00">
                  <c:v>3824693.4006757718</c:v>
                </c:pt>
                <c:pt idx="60" formatCode="0.00">
                  <c:v>3562737.8002499053</c:v>
                </c:pt>
                <c:pt idx="61" formatCode="0.00">
                  <c:v>3312465.5142798922</c:v>
                </c:pt>
                <c:pt idx="62" formatCode="0.00">
                  <c:v>3821420.5484654778</c:v>
                </c:pt>
                <c:pt idx="63" formatCode="0.00">
                  <c:v>3878282.0303246644</c:v>
                </c:pt>
                <c:pt idx="64" formatCode="0.00">
                  <c:v>4177672.9951766529</c:v>
                </c:pt>
                <c:pt idx="65" formatCode="0.00">
                  <c:v>4404696.1294628764</c:v>
                </c:pt>
                <c:pt idx="66" formatCode="0.00">
                  <c:v>4594128.7333852528</c:v>
                </c:pt>
                <c:pt idx="67" formatCode="0.00">
                  <c:v>4594942.1255745459</c:v>
                </c:pt>
                <c:pt idx="68" formatCode="0.00">
                  <c:v>4190245.7467440274</c:v>
                </c:pt>
                <c:pt idx="69" formatCode="0.00">
                  <c:v>4271994.6445358042</c:v>
                </c:pt>
                <c:pt idx="70" formatCode="0.00">
                  <c:v>3981107.9220431345</c:v>
                </c:pt>
                <c:pt idx="71" formatCode="0.00">
                  <c:v>4056804.8911745581</c:v>
                </c:pt>
                <c:pt idx="72" formatCode="0.00">
                  <c:v>3793993.4865982239</c:v>
                </c:pt>
                <c:pt idx="73" formatCode="0.00">
                  <c:v>3542922.5256370581</c:v>
                </c:pt>
                <c:pt idx="74" formatCode="0.00">
                  <c:v>4051130.4243141655</c:v>
                </c:pt>
                <c:pt idx="75" formatCode="0.00">
                  <c:v>4107291.4594513201</c:v>
                </c:pt>
                <c:pt idx="76" formatCode="0.00">
                  <c:v>4406024.4325396009</c:v>
                </c:pt>
                <c:pt idx="77" formatCode="0.00">
                  <c:v>4632428.3149568215</c:v>
                </c:pt>
                <c:pt idx="78" formatCode="0.00">
                  <c:v>4821277.1310788216</c:v>
                </c:pt>
                <c:pt idx="79" formatCode="0.00">
                  <c:v>4821539.2979462314</c:v>
                </c:pt>
                <c:pt idx="80" formatCode="0.00">
                  <c:v>4416321.6753841601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4-49AC-AC88-8978BBFB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89312"/>
        <c:axId val="644961000"/>
      </c:lineChart>
      <c:dateAx>
        <c:axId val="391589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961000"/>
        <c:crosses val="autoZero"/>
        <c:auto val="1"/>
        <c:lblOffset val="100"/>
        <c:baseTimeUnit val="months"/>
      </c:dateAx>
      <c:valAx>
        <c:axId val="64496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8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Airport 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Sheet2!$B$2:$B$82</c:f>
              <c:numCache>
                <c:formatCode>#,##0</c:formatCode>
                <c:ptCount val="81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D-4102-BABA-62C9758BE03D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Forecast (Airport Passengers)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Sheet2!$C$2:$C$82</c:f>
              <c:numCache>
                <c:formatCode>General</c:formatCode>
                <c:ptCount val="81"/>
                <c:pt idx="45">
                  <c:v>3685348.9315032247</c:v>
                </c:pt>
                <c:pt idx="46">
                  <c:v>3389832.389391786</c:v>
                </c:pt>
                <c:pt idx="47">
                  <c:v>3460951.0475243093</c:v>
                </c:pt>
                <c:pt idx="48">
                  <c:v>3193609.9358803788</c:v>
                </c:pt>
                <c:pt idx="49">
                  <c:v>2938055.198628779</c:v>
                </c:pt>
                <c:pt idx="50">
                  <c:v>3441822.7854755283</c:v>
                </c:pt>
                <c:pt idx="51">
                  <c:v>3493584.6923379889</c:v>
                </c:pt>
                <c:pt idx="52">
                  <c:v>3787957.6065500863</c:v>
                </c:pt>
                <c:pt idx="53">
                  <c:v>4010038.535751964</c:v>
                </c:pt>
                <c:pt idx="54">
                  <c:v>4194599.6766637135</c:v>
                </c:pt>
                <c:pt idx="55">
                  <c:v>4190607.7421167283</c:v>
                </c:pt>
                <c:pt idx="56" formatCode="#,##0">
                  <c:v>3781168</c:v>
                </c:pt>
                <c:pt idx="57" formatCode="#,##0">
                  <c:v>3858196.3569040108</c:v>
                </c:pt>
                <c:pt idx="58" formatCode="#,##0">
                  <c:v>3562679.8147925721</c:v>
                </c:pt>
                <c:pt idx="59" formatCode="#,##0">
                  <c:v>3633798.4729250954</c:v>
                </c:pt>
                <c:pt idx="60" formatCode="#,##0">
                  <c:v>3366457.3612811649</c:v>
                </c:pt>
                <c:pt idx="61" formatCode="#,##0">
                  <c:v>3110902.6240295651</c:v>
                </c:pt>
                <c:pt idx="62" formatCode="#,##0">
                  <c:v>3614670.2108763144</c:v>
                </c:pt>
                <c:pt idx="63" formatCode="#,##0">
                  <c:v>3666432.117738775</c:v>
                </c:pt>
                <c:pt idx="64" formatCode="#,##0">
                  <c:v>3960805.0319508724</c:v>
                </c:pt>
                <c:pt idx="65" formatCode="#,##0">
                  <c:v>4182885.9611527501</c:v>
                </c:pt>
                <c:pt idx="66" formatCode="#,##0">
                  <c:v>4367447.1020644996</c:v>
                </c:pt>
                <c:pt idx="67" formatCode="#,##0">
                  <c:v>4363455.1675175149</c:v>
                </c:pt>
                <c:pt idx="68" formatCode="#,##0">
                  <c:v>3954015.4254007861</c:v>
                </c:pt>
                <c:pt idx="69" formatCode="#,##0">
                  <c:v>4031043.7823047969</c:v>
                </c:pt>
                <c:pt idx="70" formatCode="#,##0">
                  <c:v>3735527.2401933582</c:v>
                </c:pt>
                <c:pt idx="71" formatCode="#,##0">
                  <c:v>3806645.8983258815</c:v>
                </c:pt>
                <c:pt idx="72" formatCode="#,##0">
                  <c:v>3539304.7866819515</c:v>
                </c:pt>
                <c:pt idx="73" formatCode="#,##0">
                  <c:v>3283750.0494303512</c:v>
                </c:pt>
                <c:pt idx="74" formatCode="#,##0">
                  <c:v>3787517.6362771005</c:v>
                </c:pt>
                <c:pt idx="75" formatCode="#,##0">
                  <c:v>3839279.5431395615</c:v>
                </c:pt>
                <c:pt idx="76" formatCode="#,##0">
                  <c:v>4133652.4573516585</c:v>
                </c:pt>
                <c:pt idx="77" formatCode="#,##0">
                  <c:v>4355733.3865535362</c:v>
                </c:pt>
                <c:pt idx="78" formatCode="#,##0">
                  <c:v>4540294.5274652867</c:v>
                </c:pt>
                <c:pt idx="79" formatCode="#,##0">
                  <c:v>4536302.592918301</c:v>
                </c:pt>
                <c:pt idx="80" formatCode="#,##0">
                  <c:v>4126862.8508015722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D-4102-BABA-62C9758BE03D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Lower Confidence Bound (Airport Passengers)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Sheet2!$D$2:$D$82</c:f>
              <c:numCache>
                <c:formatCode>General</c:formatCode>
                <c:ptCount val="81"/>
                <c:pt idx="56" formatCode="#,##0">
                  <c:v>3781168</c:v>
                </c:pt>
                <c:pt idx="57" formatCode="#,##0">
                  <c:v>3695827.071337596</c:v>
                </c:pt>
                <c:pt idx="58" formatCode="#,##0">
                  <c:v>3395234.3290626127</c:v>
                </c:pt>
                <c:pt idx="59" formatCode="#,##0">
                  <c:v>3461387.5968217924</c:v>
                </c:pt>
                <c:pt idx="60" formatCode="#,##0">
                  <c:v>3189182.4444287894</c:v>
                </c:pt>
                <c:pt idx="61" formatCode="#,##0">
                  <c:v>2928856.7472351794</c:v>
                </c:pt>
                <c:pt idx="62" formatCode="#,##0">
                  <c:v>3427939.1790022892</c:v>
                </c:pt>
                <c:pt idx="63" formatCode="#,##0">
                  <c:v>3475095.2945883656</c:v>
                </c:pt>
                <c:pt idx="64" formatCode="#,##0">
                  <c:v>3764936.0480073574</c:v>
                </c:pt>
                <c:pt idx="65" formatCode="#,##0">
                  <c:v>3982553.3179673976</c:v>
                </c:pt>
                <c:pt idx="66" formatCode="#,##0">
                  <c:v>4162714.691868763</c:v>
                </c:pt>
                <c:pt idx="67" formatCode="#,##0">
                  <c:v>4154382.7227156921</c:v>
                </c:pt>
                <c:pt idx="68" formatCode="#,##0">
                  <c:v>3740658.9096208187</c:v>
                </c:pt>
                <c:pt idx="69" formatCode="#,##0">
                  <c:v>3813423.808088656</c:v>
                </c:pt>
                <c:pt idx="70" formatCode="#,##0">
                  <c:v>3513725.7444141367</c:v>
                </c:pt>
                <c:pt idx="71" formatCode="#,##0">
                  <c:v>3580709.4021058688</c:v>
                </c:pt>
                <c:pt idx="72" formatCode="#,##0">
                  <c:v>3309277.1877112389</c:v>
                </c:pt>
                <c:pt idx="73" formatCode="#,##0">
                  <c:v>3049672.8310821415</c:v>
                </c:pt>
                <c:pt idx="74" formatCode="#,##0">
                  <c:v>3549430.0544170653</c:v>
                </c:pt>
                <c:pt idx="75" formatCode="#,##0">
                  <c:v>3597218.7935852995</c:v>
                </c:pt>
                <c:pt idx="76" formatCode="#,##0">
                  <c:v>3887653.8264740822</c:v>
                </c:pt>
                <c:pt idx="77" formatCode="#,##0">
                  <c:v>4105830.3871314777</c:v>
                </c:pt>
                <c:pt idx="78" formatCode="#,##0">
                  <c:v>4286519.0215908252</c:v>
                </c:pt>
                <c:pt idx="79" formatCode="#,##0">
                  <c:v>4278684.903490141</c:v>
                </c:pt>
                <c:pt idx="80" formatCode="#,##0">
                  <c:v>3865431.8629269381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D-4102-BABA-62C9758BE03D}"/>
            </c:ext>
          </c:extLst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Upper Confidence Bound (Airport Passengers)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Sheet2!$A$2:$A$82</c:f>
              <c:numCache>
                <c:formatCode>[$-409]mmm\-yy;@</c:formatCode>
                <c:ptCount val="8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</c:numCache>
            </c:numRef>
          </c:cat>
          <c:val>
            <c:numRef>
              <c:f>Sheet2!$E$2:$E$82</c:f>
              <c:numCache>
                <c:formatCode>General</c:formatCode>
                <c:ptCount val="81"/>
                <c:pt idx="56" formatCode="#,##0">
                  <c:v>3781168</c:v>
                </c:pt>
                <c:pt idx="57" formatCode="#,##0">
                  <c:v>4020565.6424704255</c:v>
                </c:pt>
                <c:pt idx="58" formatCode="#,##0">
                  <c:v>3730125.3005225314</c:v>
                </c:pt>
                <c:pt idx="59" formatCode="#,##0">
                  <c:v>3806209.3490283983</c:v>
                </c:pt>
                <c:pt idx="60" formatCode="#,##0">
                  <c:v>3543732.2781335404</c:v>
                </c:pt>
                <c:pt idx="61" formatCode="#,##0">
                  <c:v>3292948.5008239509</c:v>
                </c:pt>
                <c:pt idx="62" formatCode="#,##0">
                  <c:v>3801401.2427503397</c:v>
                </c:pt>
                <c:pt idx="63" formatCode="#,##0">
                  <c:v>3857768.9408891844</c:v>
                </c:pt>
                <c:pt idx="64" formatCode="#,##0">
                  <c:v>4156674.0158943874</c:v>
                </c:pt>
                <c:pt idx="65" formatCode="#,##0">
                  <c:v>4383218.604338103</c:v>
                </c:pt>
                <c:pt idx="66" formatCode="#,##0">
                  <c:v>4572179.5122602358</c:v>
                </c:pt>
                <c:pt idx="67" formatCode="#,##0">
                  <c:v>4572527.6123193381</c:v>
                </c:pt>
                <c:pt idx="68" formatCode="#,##0">
                  <c:v>4167371.9411807535</c:v>
                </c:pt>
                <c:pt idx="69" formatCode="#,##0">
                  <c:v>4248663.7565209372</c:v>
                </c:pt>
                <c:pt idx="70" formatCode="#,##0">
                  <c:v>3957328.7359725796</c:v>
                </c:pt>
                <c:pt idx="71" formatCode="#,##0">
                  <c:v>4032582.3945458941</c:v>
                </c:pt>
                <c:pt idx="72" formatCode="#,##0">
                  <c:v>3769332.3856526641</c:v>
                </c:pt>
                <c:pt idx="73" formatCode="#,##0">
                  <c:v>3517827.267778561</c:v>
                </c:pt>
                <c:pt idx="74" formatCode="#,##0">
                  <c:v>4025605.2181371357</c:v>
                </c:pt>
                <c:pt idx="75" formatCode="#,##0">
                  <c:v>4081340.2926938236</c:v>
                </c:pt>
                <c:pt idx="76" formatCode="#,##0">
                  <c:v>4379651.0882292343</c:v>
                </c:pt>
                <c:pt idx="77" formatCode="#,##0">
                  <c:v>4605636.3859755946</c:v>
                </c:pt>
                <c:pt idx="78" formatCode="#,##0">
                  <c:v>4794070.0333397482</c:v>
                </c:pt>
                <c:pt idx="79" formatCode="#,##0">
                  <c:v>4793920.282346461</c:v>
                </c:pt>
                <c:pt idx="80" formatCode="#,##0">
                  <c:v>4388293.8386762068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D-4102-BABA-62C9758B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528824"/>
        <c:axId val="1004533416"/>
      </c:lineChart>
      <c:dateAx>
        <c:axId val="10045288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33416"/>
        <c:crosses val="autoZero"/>
        <c:auto val="1"/>
        <c:lblOffset val="100"/>
        <c:baseTimeUnit val="months"/>
      </c:dateAx>
      <c:valAx>
        <c:axId val="100453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2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customXml" Target="../ink/ink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23</xdr:row>
      <xdr:rowOff>14287</xdr:rowOff>
    </xdr:from>
    <xdr:to>
      <xdr:col>21</xdr:col>
      <xdr:colOff>371475</xdr:colOff>
      <xdr:row>37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3F1D77-1A3E-435E-A48B-15D445AA6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77</xdr:row>
      <xdr:rowOff>109537</xdr:rowOff>
    </xdr:from>
    <xdr:to>
      <xdr:col>4</xdr:col>
      <xdr:colOff>2200275</xdr:colOff>
      <xdr:row>91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E93C7C-9685-40BA-B07E-9399A6BD6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523874</xdr:colOff>
      <xdr:row>31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AE3A40-A5EF-4B82-BC4C-83C1AC61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147480</xdr:colOff>
      <xdr:row>2</xdr:row>
      <xdr:rowOff>62220</xdr:rowOff>
    </xdr:from>
    <xdr:to>
      <xdr:col>18</xdr:col>
      <xdr:colOff>348840</xdr:colOff>
      <xdr:row>11</xdr:row>
      <xdr:rowOff>57360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76F2230-C305-4391-8F19-8FC0001B154F}"/>
                </a:ext>
              </a:extLst>
            </xdr14:cNvPr>
            <xdr14:cNvContentPartPr/>
          </xdr14:nvContentPartPr>
          <xdr14:nvPr macro=""/>
          <xdr14:xfrm>
            <a:off x="8072280" y="443220"/>
            <a:ext cx="3249360" cy="170964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276F2230-C305-4391-8F19-8FC0001B154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063280" y="434580"/>
              <a:ext cx="3267000" cy="1727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179160</xdr:colOff>
      <xdr:row>3</xdr:row>
      <xdr:rowOff>22920</xdr:rowOff>
    </xdr:from>
    <xdr:to>
      <xdr:col>18</xdr:col>
      <xdr:colOff>516240</xdr:colOff>
      <xdr:row>22</xdr:row>
      <xdr:rowOff>183780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4420EE36-8A9E-4CFB-8A57-3CC8BB150074}"/>
                </a:ext>
              </a:extLst>
            </xdr14:cNvPr>
            <xdr14:cNvContentPartPr/>
          </xdr14:nvContentPartPr>
          <xdr14:nvPr macro=""/>
          <xdr14:xfrm>
            <a:off x="8103960" y="594420"/>
            <a:ext cx="3385080" cy="3780360"/>
          </xdr14:xfrm>
        </xdr:contentPart>
      </mc:Choice>
      <mc:Fallback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4420EE36-8A9E-4CFB-8A57-3CC8BB15007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094960" y="585780"/>
              <a:ext cx="3402720" cy="379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866774</xdr:colOff>
      <xdr:row>83</xdr:row>
      <xdr:rowOff>4761</xdr:rowOff>
    </xdr:from>
    <xdr:to>
      <xdr:col>7</xdr:col>
      <xdr:colOff>9524</xdr:colOff>
      <xdr:row>102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725603-3A77-4010-B7C1-87A9C87C8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9-13T07:27:28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14 4748,'-1'0,"0"0,1 0,-1 0,0 0,1-1,-1 1,1 0,-1-1,0 1,1 0,-1-1,1 1,-1-1,1 1,-1-1,1 1,0-1,-1 1,1-1,-1 1,1-1,0 1,0-1,-1 0,1 1,0-1,0 0,0 1,0-1,-1 0,1 1,0-1,0 0,1 1,-1-1,0 0,0 1,0-1,0 0,1 0,9-30,108-154,-97 151,2 2,2 0,0 2,54-50,136-87,-190 146,-1-1,0-1,-2-1,21-30,24-25,-52 62,1 1,34-26,-42 36,1 1,1 0,-1 0,1 1,-1 0,1 1,1 0,14-3,-2 2,0 1,0 1,0 1,0 1,-1 1,1 1,0 1,0 1,32 9,-46-8,0 1,-1 0,1 0,-1 1,0 0,-1 0,1 1,-1 0,-1 0,0 0,0 1,6 12,35 44,-43-61,1 1,-1-1,1 0,0 0,1 0,-1-1,1 0,-1 0,1 0,9 2,22 3,1-3,0 0,-1-3,1-1,59-7,4 2,-85 4,-1-1,1 0,0-1,-1 0,1-2,24-8,-29 7,-1 0,1-1,-1 0,0-1,0 0,-1-1,0 0,0 0,9-13,-5 3,0-2,-1 1,-1-2,-1 1,-1-1,0-1,-2 0,6-30,-6 24,2 0,0 1,2 0,20-37,-29 62,32-51,-2-2,-3-2,36-93,-45 86,-2 4,26-56,-17 59,2 2,2 1,3 1,2 2,3 2,55-57,254-229,-248 250,184-123,-246 186,-1 2,2 1,1 2,0 1,1 3,1 1,0 2,0 2,1 2,84-2,-6 7,146 6,-256-3,0 0,0 0,0 1,-1 0,1 1,-1 0,1 0,15 11,5 6,37 31,23 15,-45-44,2-1,0-3,2-2,88 19,-50-13,-46-14,0-1,1-2,0-2,0-2,78-6,-99 1,0-2,0 0,0-1,-1-1,0-1,-1 0,26-16,-7 1,-2-1,59-50,22-30,155-128,-179 159,106-62,276-164,-403 256,2 3,1 4,161-53,-68 42,259-79,-393 116,0 2,44-5,-57 12,-1-2,0 0,0-2,-1 0,1-1,-1-1,0-1,-1-1,26-16,-11-3,-1-1,-2-2,-1-1,-1-2,30-46,67-76,-91 124,2 1,55-36,-41 31,12-6,-35 26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9-13T07:27:32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 4407,'-2'146,"-1"-24,24 221,-9-283,3-1,29 73,-20-64,16 76,-40-142,17 82,3 0,37 96,-29-110,2-1,4-1,2-2,3-1,3-3,56 65,-86-113,19 21,1-1,46 37,-65-61,1 0,1-1,-1-1,2 0,-1-1,1-1,0 0,0-1,31 6,-23-7,1-1,0-1,0-1,0-1,0-1,0-1,0-1,0-1,-1-2,1 0,41-18,-16 2,58-23,-97 41,0 1,0 1,1-1,-1 2,1 0,-1 0,21 2,-26 0,0 1,-1-1,1 1,0 1,-1-1,0 1,0 0,0 0,0 0,0 1,0 0,-1 0,0 0,0 0,0 1,6 9,6 10,-2 0,15 36,-14-28,59 118,83 161,-102-213,75 100,-95-148,2-3,1-1,3-2,2-2,1-1,71 49,-50-50,1-3,2-3,1-2,1-4,2-3,1-3,0-3,78 9,-63-21,179-10,-174-1,-27 0,0-4,123-29,123-58,-134 38,-27 3,-89 30,78-20,-117 39,0 1,0 1,0 1,0 1,1 0,-1 2,30 5,50 15,0 4,146 57,-202-64,-1 3,-1 2,-1 2,-1 2,-2 1,0 3,-2 1,-2 1,-1 3,-1 1,-2 1,45 71,505 659,-407-540,-111-137,5-3,81 79,-135-153,1 0,1-2,0 0,0-1,1 0,1-2,-1 0,2-2,-1 0,1-1,0-1,0-1,32 2,26-3,-1-3,109-13,-55 2,-80 8,185-4,-230 8,1 0,-1 0,0 1,0-1,-1 2,1-1,0 1,-1 0,1 0,-1 1,0 0,0 0,-1 0,1 1,-1 0,0 0,6 7,6 11,-1 0,-1 0,13 29,-11-21,144 226,-126-209,3-2,2-1,51 45,-84-85,1 1,0-1,1 0,-1-1,1 0,0 0,0-1,0 0,0-1,1 0,-1 0,14 0,17 0,68-6,-34 0,-56 4,1 0,1 0,-1-2,33-6,-48 8,0-1,-1 0,1 0,0-1,-1 1,1-1,-1 0,1 0,-1 0,0 0,0-1,0 1,0-1,0 1,-1-1,1 0,-1 0,0-1,0 1,0 0,0-1,0 1,-1-1,2-5,1-20</inkml:trace>
  <inkml:trace contextRef="#ctx0" brushRef="#br0" timeOffset="2575.49">8710 121,'26'613,"1"-79,-26-386,20 394,13 123,-35 0,-1-250,0 452,4 952,42-1132,44-5,-73-573,24 262,-5-43,-2 30,-25-265,0 456,-9-306,2-33,0-186</inkml:trace>
  <inkml:trace contextRef="#ctx0" brushRef="#br0" timeOffset="4147.78">8710 15,'-8'1,"1"0,-1 0,1 1,-1 0,1 0,0 1,0 0,0 0,1 1,-1-1,1 1,-1 1,1-1,1 1,-1 0,1 1,-6 6,-10 13,2 2,-27 45,34-53,-15 24,2 1,1 2,3 1,1 0,-17 66,43-127,1-1,1 1,0 0,1 1,14-18,67-62,-40 42,67-85,-81 82,-22 32,1 1,0 0,31-32,-45 52,0 0,1 0,-1 0,0 0,0 0,0 0,1 1,-1-1,0 0,1 1,-1-1,1 1,-1 0,1-1,-1 1,1 0,-1 0,1 0,-1 0,1 0,-1 0,1 0,-1 0,1 1,-1-1,0 1,1-1,-1 1,1-1,-1 1,0 0,0 0,1 0,-1-1,0 1,0 0,1 2,5 4,-1 1,0-1,0 2,7 14,-6-12,13 30,-1 0,21 68,-5-11,-7-32,72 121,-90-171</inkml:trace>
  <inkml:trace contextRef="#ctx0" brushRef="#br0" timeOffset="5692.43">8604 9699,'0'0,"0"-1,0 1,0-1,0 1,0-1,0 1,1-1,-1 1,0 0,0-1,1 1,-1-1,0 1,1-1,-1 1,0 0,1-1,-1 1,1 0,-1-1,0 1,1 0,-1 0,1-1,-1 1,1 0,-1 0,1 0,-1 0,2 0,23-1,24 11,-30-2,1 1,-2 0,1 2,-1 0,30 25,75 79,-107-99,13 14,-2 0,32 46,-57-72,1-1,-1 0,0 0,1 0,0 0,0-1,-1 1,2-1,5 4,-8-5,0-1,0 0,0 1,0-1,1 0,-1 0,0 0,0 0,0 0,1 0,-1-1,0 1,0 0,0-1,0 1,1-1,-1 1,0-1,0 1,0-1,0 0,0 1,0-1,-1 0,1 0,0 0,0 0,0 1,-1-1,1 0,0-1,-1 1,1 0,0-2,38-71,-4-1,47-145,-4 6,-62 179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BAC8-827E-4B53-AB93-FCB7872EC8FB}">
  <dimension ref="A1:I36"/>
  <sheetViews>
    <sheetView workbookViewId="0">
      <pane ySplit="1" topLeftCell="A22" activePane="bottomLeft" state="frozen"/>
      <selection pane="bottomLeft" activeCell="C27" sqref="C27"/>
    </sheetView>
  </sheetViews>
  <sheetFormatPr defaultRowHeight="15" x14ac:dyDescent="0.25"/>
  <cols>
    <col min="2" max="2" width="14.42578125" bestFit="1" customWidth="1"/>
    <col min="3" max="3" width="16.28515625" customWidth="1"/>
    <col min="4" max="4" width="21.7109375" customWidth="1"/>
    <col min="6" max="6" width="10.7109375" hidden="1" customWidth="1"/>
    <col min="7" max="7" width="14.42578125" hidden="1" customWidth="1"/>
    <col min="8" max="8" width="10.7109375" hidden="1" customWidth="1"/>
    <col min="9" max="9" width="0" hidden="1" customWidth="1"/>
  </cols>
  <sheetData>
    <row r="1" spans="1:8" x14ac:dyDescent="0.25">
      <c r="A1" s="12" t="s">
        <v>6</v>
      </c>
      <c r="B1" s="12" t="s">
        <v>0</v>
      </c>
      <c r="C1" s="12" t="s">
        <v>7</v>
      </c>
      <c r="D1" s="12" t="s">
        <v>9</v>
      </c>
      <c r="F1" s="12" t="s">
        <v>8</v>
      </c>
      <c r="G1" s="12" t="s">
        <v>0</v>
      </c>
      <c r="H1" s="12" t="s">
        <v>7</v>
      </c>
    </row>
    <row r="2" spans="1:8" x14ac:dyDescent="0.25">
      <c r="A2" s="2">
        <v>43131</v>
      </c>
      <c r="B2">
        <v>6500</v>
      </c>
      <c r="C2" s="1"/>
      <c r="F2" s="1">
        <f>A2</f>
        <v>43131</v>
      </c>
      <c r="G2">
        <v>6500</v>
      </c>
    </row>
    <row r="3" spans="1:8" x14ac:dyDescent="0.25">
      <c r="A3" s="2">
        <v>43159</v>
      </c>
      <c r="B3">
        <v>9000</v>
      </c>
      <c r="C3" s="1"/>
      <c r="F3" s="1">
        <f t="shared" ref="F3:F36" si="0">A3</f>
        <v>43159</v>
      </c>
      <c r="G3">
        <v>9000</v>
      </c>
    </row>
    <row r="4" spans="1:8" x14ac:dyDescent="0.25">
      <c r="A4" s="2">
        <v>43190</v>
      </c>
      <c r="B4">
        <v>11000</v>
      </c>
      <c r="C4" s="1"/>
      <c r="F4" s="1">
        <f t="shared" si="0"/>
        <v>43190</v>
      </c>
      <c r="G4">
        <v>11000</v>
      </c>
    </row>
    <row r="5" spans="1:8" x14ac:dyDescent="0.25">
      <c r="A5" s="2">
        <v>43220</v>
      </c>
      <c r="B5">
        <v>13500</v>
      </c>
      <c r="C5" s="1"/>
      <c r="F5" s="1">
        <f t="shared" si="0"/>
        <v>43220</v>
      </c>
      <c r="G5">
        <v>13500</v>
      </c>
    </row>
    <row r="6" spans="1:8" x14ac:dyDescent="0.25">
      <c r="A6" s="2">
        <v>43251</v>
      </c>
      <c r="B6">
        <v>14000</v>
      </c>
      <c r="C6" s="1"/>
      <c r="F6" s="1">
        <f t="shared" si="0"/>
        <v>43251</v>
      </c>
      <c r="G6">
        <v>14000</v>
      </c>
    </row>
    <row r="7" spans="1:8" x14ac:dyDescent="0.25">
      <c r="A7" s="2">
        <v>43281</v>
      </c>
      <c r="B7">
        <v>14500</v>
      </c>
      <c r="C7" s="1"/>
      <c r="F7" s="1">
        <f t="shared" si="0"/>
        <v>43281</v>
      </c>
      <c r="G7">
        <v>14500</v>
      </c>
    </row>
    <row r="8" spans="1:8" x14ac:dyDescent="0.25">
      <c r="A8" s="2">
        <v>43312</v>
      </c>
      <c r="B8">
        <v>16000</v>
      </c>
      <c r="C8" s="1"/>
      <c r="F8" s="1">
        <f t="shared" si="0"/>
        <v>43312</v>
      </c>
      <c r="G8">
        <v>16000</v>
      </c>
    </row>
    <row r="9" spans="1:8" x14ac:dyDescent="0.25">
      <c r="A9" s="2">
        <v>43343</v>
      </c>
      <c r="B9">
        <v>16500</v>
      </c>
      <c r="C9" s="1"/>
      <c r="F9" s="1">
        <f t="shared" si="0"/>
        <v>43343</v>
      </c>
      <c r="G9">
        <v>16500</v>
      </c>
    </row>
    <row r="10" spans="1:8" x14ac:dyDescent="0.25">
      <c r="A10" s="2">
        <v>43373</v>
      </c>
      <c r="B10" s="3">
        <v>16000</v>
      </c>
      <c r="C10" s="1"/>
      <c r="F10" s="1">
        <f t="shared" si="0"/>
        <v>43373</v>
      </c>
      <c r="G10" s="3">
        <v>16000</v>
      </c>
    </row>
    <row r="11" spans="1:8" x14ac:dyDescent="0.25">
      <c r="A11" s="2">
        <v>43404</v>
      </c>
      <c r="B11" s="3">
        <v>8000</v>
      </c>
      <c r="C11" s="1"/>
      <c r="F11" s="1">
        <f t="shared" si="0"/>
        <v>43404</v>
      </c>
      <c r="G11" s="3">
        <v>8000</v>
      </c>
    </row>
    <row r="12" spans="1:8" x14ac:dyDescent="0.25">
      <c r="A12" s="2">
        <v>43434</v>
      </c>
      <c r="B12" s="3">
        <v>8500</v>
      </c>
      <c r="C12" s="1"/>
      <c r="F12" s="1">
        <f t="shared" si="0"/>
        <v>43434</v>
      </c>
      <c r="G12" s="3">
        <v>8500</v>
      </c>
    </row>
    <row r="13" spans="1:8" x14ac:dyDescent="0.25">
      <c r="A13" s="2">
        <v>43465</v>
      </c>
      <c r="B13">
        <v>7500</v>
      </c>
      <c r="C13" s="1"/>
      <c r="F13" s="1">
        <f t="shared" si="0"/>
        <v>43465</v>
      </c>
      <c r="G13">
        <v>7500</v>
      </c>
    </row>
    <row r="14" spans="1:8" x14ac:dyDescent="0.25">
      <c r="A14" s="2">
        <v>43496</v>
      </c>
      <c r="B14">
        <v>7000</v>
      </c>
      <c r="C14" s="14"/>
      <c r="F14" s="1">
        <f t="shared" si="0"/>
        <v>43496</v>
      </c>
      <c r="G14">
        <v>7000</v>
      </c>
    </row>
    <row r="15" spans="1:8" x14ac:dyDescent="0.25">
      <c r="A15" s="2">
        <v>43524</v>
      </c>
      <c r="B15">
        <v>13825</v>
      </c>
      <c r="C15" s="14"/>
      <c r="F15" s="1">
        <f t="shared" si="0"/>
        <v>43524</v>
      </c>
      <c r="G15">
        <v>13825</v>
      </c>
    </row>
    <row r="16" spans="1:8" x14ac:dyDescent="0.25">
      <c r="A16" s="2">
        <v>43555</v>
      </c>
      <c r="B16">
        <v>14000</v>
      </c>
      <c r="C16" s="14"/>
      <c r="F16" s="1">
        <f t="shared" si="0"/>
        <v>43555</v>
      </c>
      <c r="G16">
        <v>14000</v>
      </c>
    </row>
    <row r="17" spans="1:9" x14ac:dyDescent="0.25">
      <c r="A17" s="2">
        <v>43585</v>
      </c>
      <c r="B17">
        <v>15000</v>
      </c>
      <c r="C17" s="14"/>
      <c r="F17" s="1">
        <f t="shared" si="0"/>
        <v>43585</v>
      </c>
      <c r="G17">
        <v>15000</v>
      </c>
    </row>
    <row r="18" spans="1:9" x14ac:dyDescent="0.25">
      <c r="A18" s="2">
        <v>43616</v>
      </c>
      <c r="B18">
        <v>16000</v>
      </c>
      <c r="C18" s="14"/>
      <c r="F18" s="1">
        <f t="shared" si="0"/>
        <v>43616</v>
      </c>
      <c r="G18">
        <v>16000</v>
      </c>
    </row>
    <row r="19" spans="1:9" x14ac:dyDescent="0.25">
      <c r="A19" s="2">
        <v>43646</v>
      </c>
      <c r="B19">
        <v>17000</v>
      </c>
      <c r="C19" s="14"/>
      <c r="F19" s="1">
        <f t="shared" si="0"/>
        <v>43646</v>
      </c>
      <c r="G19">
        <v>17000</v>
      </c>
    </row>
    <row r="20" spans="1:9" x14ac:dyDescent="0.25">
      <c r="A20" s="2">
        <v>43677</v>
      </c>
      <c r="B20">
        <v>18000</v>
      </c>
      <c r="C20" s="14"/>
      <c r="F20" s="1">
        <f t="shared" si="0"/>
        <v>43677</v>
      </c>
      <c r="G20">
        <v>18000</v>
      </c>
    </row>
    <row r="21" spans="1:9" x14ac:dyDescent="0.25">
      <c r="A21" s="2">
        <v>43708</v>
      </c>
      <c r="B21">
        <v>20000</v>
      </c>
      <c r="C21" s="14"/>
      <c r="F21" s="1">
        <f t="shared" si="0"/>
        <v>43708</v>
      </c>
      <c r="G21">
        <v>20000</v>
      </c>
    </row>
    <row r="22" spans="1:9" x14ac:dyDescent="0.25">
      <c r="A22" s="2">
        <v>43738</v>
      </c>
      <c r="B22" s="3">
        <v>20500</v>
      </c>
      <c r="C22" s="14"/>
      <c r="F22" s="1">
        <f t="shared" si="0"/>
        <v>43738</v>
      </c>
      <c r="G22" s="3">
        <v>20500</v>
      </c>
    </row>
    <row r="23" spans="1:9" x14ac:dyDescent="0.25">
      <c r="A23" s="2">
        <v>43769</v>
      </c>
      <c r="B23" s="3">
        <v>10000</v>
      </c>
      <c r="C23" s="14"/>
      <c r="F23" s="1">
        <f t="shared" si="0"/>
        <v>43769</v>
      </c>
      <c r="G23" s="3">
        <v>10000</v>
      </c>
    </row>
    <row r="24" spans="1:9" x14ac:dyDescent="0.25">
      <c r="A24" s="2">
        <v>43799</v>
      </c>
      <c r="B24" s="3">
        <v>9000</v>
      </c>
      <c r="C24" s="14"/>
      <c r="F24" s="1">
        <f t="shared" si="0"/>
        <v>43799</v>
      </c>
      <c r="G24" s="3">
        <v>9000</v>
      </c>
    </row>
    <row r="25" spans="1:9" x14ac:dyDescent="0.25">
      <c r="A25" s="2">
        <v>43830</v>
      </c>
      <c r="B25">
        <v>8500</v>
      </c>
      <c r="C25" s="14"/>
      <c r="F25" s="1">
        <f t="shared" si="0"/>
        <v>43830</v>
      </c>
      <c r="G25">
        <v>8500</v>
      </c>
    </row>
    <row r="26" spans="1:9" x14ac:dyDescent="0.25">
      <c r="A26" s="2">
        <v>43861</v>
      </c>
      <c r="B26">
        <v>7500</v>
      </c>
      <c r="C26" s="14">
        <v>7500</v>
      </c>
      <c r="F26" s="1">
        <f t="shared" si="0"/>
        <v>43861</v>
      </c>
      <c r="G26">
        <v>7500</v>
      </c>
    </row>
    <row r="27" spans="1:9" x14ac:dyDescent="0.25">
      <c r="A27" s="2">
        <v>43890</v>
      </c>
      <c r="C27" s="14">
        <f>_xlfn.FORECAST.LINEAR(A27,$B$2:$B$26,$A$2:$A$26)</f>
        <v>13661.64648949918</v>
      </c>
      <c r="D27" cm="1">
        <f t="array" ref="D27">TREND($B$2:$B$26,$A$2:$A$26,A27)</f>
        <v>13661.64648949918</v>
      </c>
      <c r="E27" s="1">
        <f>C27-D27</f>
        <v>0</v>
      </c>
      <c r="F27" s="1">
        <f t="shared" si="0"/>
        <v>43890</v>
      </c>
      <c r="H27" s="13" cm="1">
        <f t="array" ref="H27">TREND($G$2:$G$26,$F$2:$F$26,F27)</f>
        <v>13661.64648949918</v>
      </c>
      <c r="I27" s="1">
        <f>H27-C27</f>
        <v>0</v>
      </c>
    </row>
    <row r="28" spans="1:9" x14ac:dyDescent="0.25">
      <c r="A28" s="2">
        <v>43921</v>
      </c>
      <c r="B28" s="11"/>
      <c r="C28" s="14">
        <f t="shared" ref="C28:C36" si="1">_xlfn.FORECAST.LINEAR(A28,$B$2:$B$26,$A$2:$A$26)</f>
        <v>13737.605310642743</v>
      </c>
      <c r="D28" cm="1">
        <f t="array" ref="D28">TREND($B$2:$B$26,$A$2:$A$26,A28)</f>
        <v>13737.605310642743</v>
      </c>
      <c r="E28" s="1">
        <f t="shared" ref="E28:E36" si="2">C28-D28</f>
        <v>0</v>
      </c>
      <c r="F28" s="1">
        <f t="shared" si="0"/>
        <v>43921</v>
      </c>
      <c r="H28" s="13" cm="1">
        <f t="array" ref="H28">TREND($G$2:$G$26,$F$2:$F$26,F28)</f>
        <v>13737.605310642743</v>
      </c>
      <c r="I28" s="1">
        <f t="shared" ref="I28:I36" si="3">H28-C28</f>
        <v>0</v>
      </c>
    </row>
    <row r="29" spans="1:9" x14ac:dyDescent="0.25">
      <c r="A29" s="2">
        <v>43951</v>
      </c>
      <c r="B29" s="11"/>
      <c r="C29" s="14">
        <f t="shared" si="1"/>
        <v>13811.113847233297</v>
      </c>
      <c r="D29" cm="1">
        <f t="array" ref="D29">TREND($B$2:$B$26,$A$2:$A$26,A29)</f>
        <v>13811.113847233297</v>
      </c>
      <c r="E29" s="1">
        <f t="shared" si="2"/>
        <v>0</v>
      </c>
      <c r="F29" s="1">
        <f t="shared" si="0"/>
        <v>43951</v>
      </c>
      <c r="H29" s="13" cm="1">
        <f t="array" ref="H29">TREND($G$2:$G$26,$F$2:$F$26,F29)</f>
        <v>13811.113847233297</v>
      </c>
      <c r="I29" s="1">
        <f t="shared" si="3"/>
        <v>0</v>
      </c>
    </row>
    <row r="30" spans="1:9" x14ac:dyDescent="0.25">
      <c r="A30" s="2">
        <v>43982</v>
      </c>
      <c r="B30" s="11"/>
      <c r="C30" s="14">
        <f t="shared" si="1"/>
        <v>13887.072668376859</v>
      </c>
      <c r="D30" cm="1">
        <f t="array" ref="D30">TREND($B$2:$B$26,$A$2:$A$26,A30)</f>
        <v>13887.072668376859</v>
      </c>
      <c r="E30" s="1">
        <f t="shared" si="2"/>
        <v>0</v>
      </c>
      <c r="F30" s="1">
        <f t="shared" si="0"/>
        <v>43982</v>
      </c>
      <c r="H30" s="13" cm="1">
        <f t="array" ref="H30">TREND($G$2:$G$26,$F$2:$F$26,F30)</f>
        <v>13887.072668376859</v>
      </c>
      <c r="I30" s="1">
        <f t="shared" si="3"/>
        <v>0</v>
      </c>
    </row>
    <row r="31" spans="1:9" x14ac:dyDescent="0.25">
      <c r="A31" s="2">
        <v>44012</v>
      </c>
      <c r="B31" s="11"/>
      <c r="C31" s="14">
        <f t="shared" si="1"/>
        <v>13960.581204967413</v>
      </c>
      <c r="D31" cm="1">
        <f t="array" ref="D31">TREND($B$2:$B$26,$A$2:$A$26,A31)</f>
        <v>13960.581204967413</v>
      </c>
      <c r="E31" s="1">
        <f t="shared" si="2"/>
        <v>0</v>
      </c>
      <c r="F31" s="1">
        <f t="shared" si="0"/>
        <v>44012</v>
      </c>
      <c r="H31" s="13" cm="1">
        <f t="array" ref="H31">TREND($G$2:$G$26,$F$2:$F$26,F31)</f>
        <v>13960.581204967413</v>
      </c>
      <c r="I31" s="1">
        <f t="shared" si="3"/>
        <v>0</v>
      </c>
    </row>
    <row r="32" spans="1:9" x14ac:dyDescent="0.25">
      <c r="A32" s="2">
        <v>44043</v>
      </c>
      <c r="B32" s="11"/>
      <c r="C32" s="14">
        <f t="shared" si="1"/>
        <v>14036.540026110975</v>
      </c>
      <c r="D32" cm="1">
        <f t="array" ref="D32">TREND($B$2:$B$26,$A$2:$A$26,A32)</f>
        <v>14036.540026110975</v>
      </c>
      <c r="E32" s="1">
        <f t="shared" si="2"/>
        <v>0</v>
      </c>
      <c r="F32" s="1">
        <f t="shared" si="0"/>
        <v>44043</v>
      </c>
      <c r="H32" s="13" cm="1">
        <f t="array" ref="H32">TREND($G$2:$G$26,$F$2:$F$26,F32)</f>
        <v>14036.540026110975</v>
      </c>
      <c r="I32" s="1">
        <f t="shared" si="3"/>
        <v>0</v>
      </c>
    </row>
    <row r="33" spans="1:9" x14ac:dyDescent="0.25">
      <c r="A33" s="2">
        <v>44074</v>
      </c>
      <c r="B33" s="11"/>
      <c r="C33" s="14">
        <f t="shared" si="1"/>
        <v>14112.498847254537</v>
      </c>
      <c r="D33" cm="1">
        <f t="array" ref="D33">TREND($B$2:$B$26,$A$2:$A$26,A33)</f>
        <v>14112.498847254537</v>
      </c>
      <c r="E33" s="1">
        <f t="shared" si="2"/>
        <v>0</v>
      </c>
      <c r="F33" s="1">
        <f t="shared" si="0"/>
        <v>44074</v>
      </c>
      <c r="H33" s="13" cm="1">
        <f t="array" ref="H33">TREND($G$2:$G$26,$F$2:$F$26,F33)</f>
        <v>14112.498847254537</v>
      </c>
      <c r="I33" s="1">
        <f t="shared" si="3"/>
        <v>0</v>
      </c>
    </row>
    <row r="34" spans="1:9" x14ac:dyDescent="0.25">
      <c r="A34" s="2">
        <v>44104</v>
      </c>
      <c r="B34" s="11"/>
      <c r="C34" s="14">
        <f t="shared" si="1"/>
        <v>14186.007383845092</v>
      </c>
      <c r="D34" cm="1">
        <f t="array" ref="D34">TREND($B$2:$B$26,$A$2:$A$26,A34)</f>
        <v>14186.007383845092</v>
      </c>
      <c r="E34" s="1">
        <f t="shared" si="2"/>
        <v>0</v>
      </c>
      <c r="F34" s="1">
        <f t="shared" si="0"/>
        <v>44104</v>
      </c>
      <c r="H34" s="13" cm="1">
        <f t="array" ref="H34">TREND($G$2:$G$26,$F$2:$F$26,F34)</f>
        <v>14186.007383845092</v>
      </c>
      <c r="I34" s="1">
        <f t="shared" si="3"/>
        <v>0</v>
      </c>
    </row>
    <row r="35" spans="1:9" x14ac:dyDescent="0.25">
      <c r="A35" s="2">
        <v>44135</v>
      </c>
      <c r="B35" s="11"/>
      <c r="C35" s="14">
        <f t="shared" si="1"/>
        <v>14261.966204988654</v>
      </c>
      <c r="D35" cm="1">
        <f t="array" ref="D35">TREND($B$2:$B$26,$A$2:$A$26,A35)</f>
        <v>14261.966204988654</v>
      </c>
      <c r="E35" s="1">
        <f t="shared" si="2"/>
        <v>0</v>
      </c>
      <c r="F35" s="1">
        <f t="shared" si="0"/>
        <v>44135</v>
      </c>
      <c r="H35" s="13" cm="1">
        <f t="array" ref="H35">TREND($G$2:$G$26,$F$2:$F$26,F35)</f>
        <v>14261.966204988654</v>
      </c>
      <c r="I35" s="1">
        <f t="shared" si="3"/>
        <v>0</v>
      </c>
    </row>
    <row r="36" spans="1:9" x14ac:dyDescent="0.25">
      <c r="A36" s="2">
        <v>44165</v>
      </c>
      <c r="B36" s="11"/>
      <c r="C36" s="14">
        <f t="shared" si="1"/>
        <v>14335.474741579194</v>
      </c>
      <c r="D36" cm="1">
        <f t="array" ref="D36">TREND($B$2:$B$26,$A$2:$A$26,A36)</f>
        <v>14335.474741579208</v>
      </c>
      <c r="E36" s="1">
        <f t="shared" si="2"/>
        <v>-1.4551915228366852E-11</v>
      </c>
      <c r="F36" s="1">
        <f t="shared" si="0"/>
        <v>44165</v>
      </c>
      <c r="H36" s="13" cm="1">
        <f t="array" ref="H36">TREND($G$2:$G$26,$F$2:$F$26,F36)</f>
        <v>14335.474741579208</v>
      </c>
      <c r="I36" s="1">
        <f t="shared" si="3"/>
        <v>1.4551915228366852E-11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B757-3D96-47A3-A02B-44F18C71CC00}">
  <dimension ref="A1:G82"/>
  <sheetViews>
    <sheetView tabSelected="1" workbookViewId="0">
      <pane ySplit="1" topLeftCell="A47" activePane="bottomLeft" state="frozen"/>
      <selection pane="bottomLeft" activeCell="E53" sqref="E53"/>
    </sheetView>
  </sheetViews>
  <sheetFormatPr defaultRowHeight="15" x14ac:dyDescent="0.25"/>
  <cols>
    <col min="1" max="1" width="7.42578125" bestFit="1" customWidth="1"/>
    <col min="2" max="2" width="17.85546875" bestFit="1" customWidth="1"/>
    <col min="3" max="3" width="27.42578125" bestFit="1" customWidth="1"/>
    <col min="4" max="5" width="42.7109375" bestFit="1" customWidth="1"/>
    <col min="6" max="6" width="11" bestFit="1" customWidth="1"/>
  </cols>
  <sheetData>
    <row r="1" spans="1:7" x14ac:dyDescent="0.25">
      <c r="A1" s="15" t="s">
        <v>1</v>
      </c>
      <c r="B1" s="15" t="s">
        <v>2</v>
      </c>
      <c r="C1" s="15" t="s">
        <v>3</v>
      </c>
      <c r="D1" s="15" t="s">
        <v>4</v>
      </c>
      <c r="E1" s="15" t="s">
        <v>5</v>
      </c>
    </row>
    <row r="2" spans="1:7" x14ac:dyDescent="0.25">
      <c r="A2" s="16">
        <v>39814</v>
      </c>
      <c r="B2">
        <v>2644539</v>
      </c>
    </row>
    <row r="3" spans="1:7" x14ac:dyDescent="0.25">
      <c r="A3" s="16">
        <v>39845</v>
      </c>
      <c r="B3">
        <v>2359800</v>
      </c>
      <c r="F3" t="s">
        <v>10</v>
      </c>
      <c r="G3">
        <f>_xlfn.FORECAST.ETS.STAT($B$2:$B$58,$A$2:$A$58,1)</f>
        <v>0.251</v>
      </c>
    </row>
    <row r="4" spans="1:7" x14ac:dyDescent="0.25">
      <c r="A4" s="16">
        <v>39873</v>
      </c>
      <c r="B4">
        <v>2925918</v>
      </c>
      <c r="F4" t="s">
        <v>11</v>
      </c>
      <c r="G4">
        <f>_xlfn.FORECAST.ETS.STAT($B$2:$B$58,$A$2:$A$58,2)</f>
        <v>1E-3</v>
      </c>
    </row>
    <row r="5" spans="1:7" x14ac:dyDescent="0.25">
      <c r="A5" s="16">
        <v>39904</v>
      </c>
      <c r="B5">
        <v>3024973</v>
      </c>
      <c r="F5" t="s">
        <v>12</v>
      </c>
      <c r="G5">
        <f>_xlfn.FORECAST.ETS.STAT($B$2:$B$58,$A$2:$A$58,3)</f>
        <v>1E-3</v>
      </c>
    </row>
    <row r="6" spans="1:7" x14ac:dyDescent="0.25">
      <c r="A6" s="16">
        <v>39934</v>
      </c>
      <c r="B6">
        <v>3177100</v>
      </c>
      <c r="G6">
        <f t="shared" ref="G4:G7" si="0">_xlfn.FORECAST.ETS.STAT($B$2:$B$58,$A$2:$A$58,1)</f>
        <v>0.251</v>
      </c>
    </row>
    <row r="7" spans="1:7" x14ac:dyDescent="0.25">
      <c r="A7" s="16">
        <v>39965</v>
      </c>
      <c r="B7">
        <v>3419595</v>
      </c>
      <c r="G7">
        <f>_xlfn.FORECAST.ETS.STAT($B$2:$B$58,$A$2:$A$58,8)</f>
        <v>31</v>
      </c>
    </row>
    <row r="8" spans="1:7" x14ac:dyDescent="0.25">
      <c r="A8" s="16">
        <v>39995</v>
      </c>
      <c r="B8">
        <v>3649702</v>
      </c>
    </row>
    <row r="9" spans="1:7" x14ac:dyDescent="0.25">
      <c r="A9" s="16">
        <v>40026</v>
      </c>
      <c r="B9">
        <v>3650668</v>
      </c>
    </row>
    <row r="10" spans="1:7" x14ac:dyDescent="0.25">
      <c r="A10" s="16">
        <v>40057</v>
      </c>
      <c r="B10">
        <v>3191526</v>
      </c>
    </row>
    <row r="11" spans="1:7" x14ac:dyDescent="0.25">
      <c r="A11" s="16">
        <v>40087</v>
      </c>
      <c r="B11">
        <v>3249428</v>
      </c>
    </row>
    <row r="12" spans="1:7" x14ac:dyDescent="0.25">
      <c r="A12" s="16">
        <v>40118</v>
      </c>
      <c r="B12">
        <v>2971484</v>
      </c>
    </row>
    <row r="13" spans="1:7" x14ac:dyDescent="0.25">
      <c r="A13" s="16">
        <v>40148</v>
      </c>
      <c r="B13">
        <v>3074209</v>
      </c>
    </row>
    <row r="14" spans="1:7" x14ac:dyDescent="0.25">
      <c r="A14" s="16">
        <v>40179</v>
      </c>
      <c r="B14">
        <v>2785466</v>
      </c>
    </row>
    <row r="15" spans="1:7" x14ac:dyDescent="0.25">
      <c r="A15" s="16">
        <v>40210</v>
      </c>
      <c r="B15">
        <v>2515361</v>
      </c>
    </row>
    <row r="16" spans="1:7" x14ac:dyDescent="0.25">
      <c r="A16" s="16">
        <v>40238</v>
      </c>
      <c r="B16">
        <v>3105958</v>
      </c>
    </row>
    <row r="17" spans="1:3" x14ac:dyDescent="0.25">
      <c r="A17" s="16">
        <v>40269</v>
      </c>
      <c r="B17">
        <v>3139059</v>
      </c>
    </row>
    <row r="18" spans="1:3" x14ac:dyDescent="0.25">
      <c r="A18" s="16">
        <v>40299</v>
      </c>
      <c r="B18">
        <v>3380355</v>
      </c>
    </row>
    <row r="19" spans="1:3" x14ac:dyDescent="0.25">
      <c r="A19" s="16">
        <v>40330</v>
      </c>
      <c r="B19">
        <v>3612886</v>
      </c>
    </row>
    <row r="20" spans="1:3" x14ac:dyDescent="0.25">
      <c r="A20" s="16">
        <v>40360</v>
      </c>
      <c r="B20">
        <v>3765824</v>
      </c>
    </row>
    <row r="21" spans="1:3" x14ac:dyDescent="0.25">
      <c r="A21" s="16">
        <v>40391</v>
      </c>
      <c r="B21">
        <v>3771842</v>
      </c>
    </row>
    <row r="22" spans="1:3" x14ac:dyDescent="0.25">
      <c r="A22" s="16">
        <v>40422</v>
      </c>
      <c r="B22">
        <v>3356365</v>
      </c>
    </row>
    <row r="23" spans="1:3" x14ac:dyDescent="0.25">
      <c r="A23" s="16">
        <v>40452</v>
      </c>
      <c r="B23">
        <v>3490100</v>
      </c>
      <c r="C23">
        <f t="shared" ref="C23:C32" si="1">_xlfn.FORECAST.ETS(A23,$B$2:$B$58,$A$2:$A$58)</f>
        <v>3339654.0807016524</v>
      </c>
    </row>
    <row r="24" spans="1:3" x14ac:dyDescent="0.25">
      <c r="A24" s="16">
        <v>40483</v>
      </c>
      <c r="B24">
        <v>3163659</v>
      </c>
      <c r="C24">
        <f t="shared" si="1"/>
        <v>3044137.5385902133</v>
      </c>
    </row>
    <row r="25" spans="1:3" x14ac:dyDescent="0.25">
      <c r="A25" s="16">
        <v>40513</v>
      </c>
      <c r="B25">
        <v>3167124</v>
      </c>
      <c r="C25">
        <f t="shared" si="1"/>
        <v>3115256.1967227366</v>
      </c>
    </row>
    <row r="26" spans="1:3" x14ac:dyDescent="0.25">
      <c r="A26" s="16">
        <v>40544</v>
      </c>
      <c r="B26">
        <v>2883810</v>
      </c>
      <c r="C26">
        <f t="shared" si="1"/>
        <v>2847915.0850788066</v>
      </c>
    </row>
    <row r="27" spans="1:3" x14ac:dyDescent="0.25">
      <c r="A27" s="16">
        <v>40575</v>
      </c>
      <c r="B27">
        <v>2610667</v>
      </c>
      <c r="C27">
        <f t="shared" si="1"/>
        <v>2592360.3478272064</v>
      </c>
    </row>
    <row r="28" spans="1:3" x14ac:dyDescent="0.25">
      <c r="A28" s="16">
        <v>40603</v>
      </c>
      <c r="B28">
        <v>3129205</v>
      </c>
      <c r="C28">
        <f t="shared" si="1"/>
        <v>3096127.9346739561</v>
      </c>
    </row>
    <row r="29" spans="1:3" x14ac:dyDescent="0.25">
      <c r="A29" s="16">
        <v>40634</v>
      </c>
      <c r="B29">
        <v>3200527</v>
      </c>
      <c r="C29">
        <f t="shared" si="1"/>
        <v>3147889.8415364167</v>
      </c>
    </row>
    <row r="30" spans="1:3" x14ac:dyDescent="0.25">
      <c r="A30" s="16">
        <v>40664</v>
      </c>
      <c r="B30">
        <v>3547804</v>
      </c>
      <c r="C30">
        <f t="shared" si="1"/>
        <v>3442262.7557485136</v>
      </c>
    </row>
    <row r="31" spans="1:3" x14ac:dyDescent="0.25">
      <c r="A31" s="16">
        <v>40695</v>
      </c>
      <c r="B31">
        <v>3766323</v>
      </c>
      <c r="C31">
        <f t="shared" si="1"/>
        <v>3664343.6849503918</v>
      </c>
    </row>
    <row r="32" spans="1:3" x14ac:dyDescent="0.25">
      <c r="A32" s="16">
        <v>40725</v>
      </c>
      <c r="B32">
        <v>3935589</v>
      </c>
      <c r="C32">
        <f t="shared" si="1"/>
        <v>3848904.8258621413</v>
      </c>
    </row>
    <row r="33" spans="1:3" x14ac:dyDescent="0.25">
      <c r="A33" s="16">
        <v>40756</v>
      </c>
      <c r="B33">
        <v>3917884</v>
      </c>
      <c r="C33">
        <f t="shared" ref="C33:C58" si="2">_xlfn.FORECAST.ETS(A33,$B$2:$B$58,$A$2:$A$58)</f>
        <v>3844912.8913151557</v>
      </c>
    </row>
    <row r="34" spans="1:3" x14ac:dyDescent="0.25">
      <c r="A34" s="16">
        <v>40787</v>
      </c>
      <c r="B34">
        <v>3564970</v>
      </c>
      <c r="C34">
        <f t="shared" si="2"/>
        <v>3435473.1491984278</v>
      </c>
    </row>
    <row r="35" spans="1:3" x14ac:dyDescent="0.25">
      <c r="A35" s="16">
        <v>40817</v>
      </c>
      <c r="B35">
        <v>3602455</v>
      </c>
      <c r="C35">
        <f t="shared" si="2"/>
        <v>3512501.5061024386</v>
      </c>
    </row>
    <row r="36" spans="1:3" x14ac:dyDescent="0.25">
      <c r="A36" s="16">
        <v>40848</v>
      </c>
      <c r="B36">
        <v>3326859</v>
      </c>
      <c r="C36">
        <f t="shared" si="2"/>
        <v>3216984.9639909994</v>
      </c>
    </row>
    <row r="37" spans="1:3" x14ac:dyDescent="0.25">
      <c r="A37" s="16">
        <v>40878</v>
      </c>
      <c r="B37">
        <v>3441693</v>
      </c>
      <c r="C37">
        <f t="shared" si="2"/>
        <v>3288103.6221235231</v>
      </c>
    </row>
    <row r="38" spans="1:3" x14ac:dyDescent="0.25">
      <c r="A38" s="16">
        <v>40909</v>
      </c>
      <c r="B38">
        <v>3211600</v>
      </c>
      <c r="C38">
        <f t="shared" si="2"/>
        <v>3020762.5104795927</v>
      </c>
    </row>
    <row r="39" spans="1:3" x14ac:dyDescent="0.25">
      <c r="A39" s="16">
        <v>40940</v>
      </c>
      <c r="B39">
        <v>2998119</v>
      </c>
      <c r="C39">
        <f t="shared" si="2"/>
        <v>2765207.7732279925</v>
      </c>
    </row>
    <row r="40" spans="1:3" x14ac:dyDescent="0.25">
      <c r="A40" s="16">
        <v>40969</v>
      </c>
      <c r="B40">
        <v>3472440</v>
      </c>
      <c r="C40">
        <f t="shared" si="2"/>
        <v>3268975.3600747422</v>
      </c>
    </row>
    <row r="41" spans="1:3" x14ac:dyDescent="0.25">
      <c r="A41" s="16">
        <v>41000</v>
      </c>
      <c r="B41">
        <v>3563007</v>
      </c>
      <c r="C41">
        <f t="shared" si="2"/>
        <v>3320737.2669372028</v>
      </c>
    </row>
    <row r="42" spans="1:3" x14ac:dyDescent="0.25">
      <c r="A42" s="16">
        <v>41030</v>
      </c>
      <c r="B42">
        <v>3820570</v>
      </c>
      <c r="C42">
        <f t="shared" si="2"/>
        <v>3615110.1811492997</v>
      </c>
    </row>
    <row r="43" spans="1:3" x14ac:dyDescent="0.25">
      <c r="A43" s="16">
        <v>41061</v>
      </c>
      <c r="B43">
        <v>4107195</v>
      </c>
      <c r="C43">
        <f t="shared" si="2"/>
        <v>3837191.1103511779</v>
      </c>
    </row>
    <row r="44" spans="1:3" x14ac:dyDescent="0.25">
      <c r="A44" s="16">
        <v>41091</v>
      </c>
      <c r="B44">
        <v>4284443</v>
      </c>
      <c r="C44">
        <f t="shared" si="2"/>
        <v>4021752.2512629274</v>
      </c>
    </row>
    <row r="45" spans="1:3" x14ac:dyDescent="0.25">
      <c r="A45" s="16">
        <v>41122</v>
      </c>
      <c r="B45">
        <v>4356216</v>
      </c>
      <c r="C45">
        <f t="shared" si="2"/>
        <v>4017760.3167159422</v>
      </c>
    </row>
    <row r="46" spans="1:3" x14ac:dyDescent="0.25">
      <c r="A46" s="16">
        <v>41153</v>
      </c>
      <c r="B46">
        <v>3819379</v>
      </c>
      <c r="C46">
        <f t="shared" si="2"/>
        <v>3608320.5745992139</v>
      </c>
    </row>
    <row r="47" spans="1:3" x14ac:dyDescent="0.25">
      <c r="A47" s="16">
        <v>41183</v>
      </c>
      <c r="B47">
        <v>3844987</v>
      </c>
      <c r="C47">
        <f t="shared" si="2"/>
        <v>3685348.9315032247</v>
      </c>
    </row>
    <row r="48" spans="1:3" x14ac:dyDescent="0.25">
      <c r="A48" s="16">
        <v>41214</v>
      </c>
      <c r="B48">
        <v>3478890</v>
      </c>
      <c r="C48">
        <f t="shared" si="2"/>
        <v>3389832.389391786</v>
      </c>
    </row>
    <row r="49" spans="1:7" x14ac:dyDescent="0.25">
      <c r="A49" s="16">
        <v>41244</v>
      </c>
      <c r="B49">
        <v>3443039</v>
      </c>
      <c r="C49">
        <f t="shared" si="2"/>
        <v>3460951.0475243093</v>
      </c>
    </row>
    <row r="50" spans="1:7" x14ac:dyDescent="0.25">
      <c r="A50" s="16">
        <v>41275</v>
      </c>
      <c r="B50">
        <v>3204637</v>
      </c>
      <c r="C50">
        <f t="shared" si="2"/>
        <v>3193609.9358803788</v>
      </c>
    </row>
    <row r="51" spans="1:7" x14ac:dyDescent="0.25">
      <c r="A51" s="16">
        <v>41306</v>
      </c>
      <c r="B51">
        <v>2966477</v>
      </c>
      <c r="C51">
        <f t="shared" si="2"/>
        <v>2938055.198628779</v>
      </c>
    </row>
    <row r="52" spans="1:7" x14ac:dyDescent="0.25">
      <c r="A52" s="16">
        <v>41334</v>
      </c>
      <c r="B52">
        <v>3593364</v>
      </c>
      <c r="C52">
        <f t="shared" si="2"/>
        <v>3441822.7854755283</v>
      </c>
    </row>
    <row r="53" spans="1:7" x14ac:dyDescent="0.25">
      <c r="A53" s="16">
        <v>41365</v>
      </c>
      <c r="B53">
        <v>3604104</v>
      </c>
      <c r="C53">
        <f t="shared" si="2"/>
        <v>3493584.6923379889</v>
      </c>
    </row>
    <row r="54" spans="1:7" x14ac:dyDescent="0.25">
      <c r="A54" s="16">
        <v>41395</v>
      </c>
      <c r="B54">
        <v>3933016</v>
      </c>
      <c r="C54">
        <f t="shared" si="2"/>
        <v>3787957.6065500863</v>
      </c>
    </row>
    <row r="55" spans="1:7" x14ac:dyDescent="0.25">
      <c r="A55" s="16">
        <v>41426</v>
      </c>
      <c r="B55">
        <v>4146797</v>
      </c>
      <c r="C55">
        <f t="shared" si="2"/>
        <v>4010038.535751964</v>
      </c>
    </row>
    <row r="56" spans="1:7" x14ac:dyDescent="0.25">
      <c r="A56" s="16">
        <v>41456</v>
      </c>
      <c r="B56">
        <v>4176486</v>
      </c>
      <c r="C56">
        <f t="shared" si="2"/>
        <v>4194599.6766637135</v>
      </c>
    </row>
    <row r="57" spans="1:7" x14ac:dyDescent="0.25">
      <c r="A57" s="16">
        <v>41487</v>
      </c>
      <c r="B57">
        <v>4347059</v>
      </c>
      <c r="C57">
        <f t="shared" si="2"/>
        <v>4190607.7421167283</v>
      </c>
      <c r="G57">
        <f>_xlfn.FORECAST.ETS.SEASONALITY(B1:B58,A1:A58)</f>
        <v>12</v>
      </c>
    </row>
    <row r="58" spans="1:7" x14ac:dyDescent="0.25">
      <c r="A58" s="16">
        <v>41518</v>
      </c>
      <c r="B58">
        <v>3781168</v>
      </c>
      <c r="C58">
        <f t="shared" si="2"/>
        <v>3781168</v>
      </c>
      <c r="D58">
        <v>3781168</v>
      </c>
      <c r="E58">
        <v>3781168</v>
      </c>
    </row>
    <row r="59" spans="1:7" x14ac:dyDescent="0.25">
      <c r="A59" s="16">
        <v>41548</v>
      </c>
      <c r="C59">
        <f>_xlfn.FORECAST.ETS(A59,$B$2:$B$58,$A$2:$A$58)</f>
        <v>3858196.3569040108</v>
      </c>
      <c r="D59">
        <f>C59-_xlfn.FORECAST.ETS.CONFINT(A59,$B$2:$B$58,$A$2:$A$58,0.97)</f>
        <v>3678419.5717169894</v>
      </c>
      <c r="E59" s="1">
        <f>C59+_xlfn.FORECAST.ETS.CONFINT(A59,$B$2:$B$58,$A$2:$A$58,0.97)</f>
        <v>4037973.1420910321</v>
      </c>
    </row>
    <row r="60" spans="1:7" x14ac:dyDescent="0.25">
      <c r="A60" s="16">
        <v>41579</v>
      </c>
      <c r="C60">
        <f t="shared" ref="C60:C82" si="3">_xlfn.FORECAST.ETS(A60,$B$2:$B$58,$A$2:$A$58)</f>
        <v>3562679.8147925721</v>
      </c>
      <c r="D60">
        <f t="shared" ref="D60:D82" si="4">C60-_xlfn.FORECAST.ETS.CONFINT(A60,$B$2:$B$58,$A$2:$A$58,0.97)</f>
        <v>3377282.6135078603</v>
      </c>
      <c r="E60" s="1">
        <f t="shared" ref="E60:E82" si="5">C60+_xlfn.FORECAST.ETS.CONFINT(A60,$B$2:$B$58,$A$2:$A$58,0.97)</f>
        <v>3748077.0160772838</v>
      </c>
    </row>
    <row r="61" spans="1:7" x14ac:dyDescent="0.25">
      <c r="A61" s="16">
        <v>41609</v>
      </c>
      <c r="C61">
        <f t="shared" si="3"/>
        <v>3633798.4729250954</v>
      </c>
      <c r="D61">
        <f t="shared" si="4"/>
        <v>3442903.5451744189</v>
      </c>
      <c r="E61" s="1">
        <f t="shared" si="5"/>
        <v>3824693.4006757718</v>
      </c>
    </row>
    <row r="62" spans="1:7" x14ac:dyDescent="0.25">
      <c r="A62" s="16">
        <v>41640</v>
      </c>
      <c r="C62">
        <f t="shared" si="3"/>
        <v>3366457.3612811649</v>
      </c>
      <c r="D62">
        <f t="shared" si="4"/>
        <v>3170176.9223124245</v>
      </c>
      <c r="E62" s="1">
        <f t="shared" si="5"/>
        <v>3562737.8002499053</v>
      </c>
    </row>
    <row r="63" spans="1:7" x14ac:dyDescent="0.25">
      <c r="A63" s="16">
        <v>41671</v>
      </c>
      <c r="C63">
        <f t="shared" si="3"/>
        <v>3110902.6240295651</v>
      </c>
      <c r="D63">
        <f t="shared" si="4"/>
        <v>2909339.7337792381</v>
      </c>
      <c r="E63" s="1">
        <f t="shared" si="5"/>
        <v>3312465.5142798922</v>
      </c>
    </row>
    <row r="64" spans="1:7" x14ac:dyDescent="0.25">
      <c r="A64" s="16">
        <v>41699</v>
      </c>
      <c r="C64">
        <f t="shared" si="3"/>
        <v>3614670.2108763144</v>
      </c>
      <c r="D64">
        <f t="shared" si="4"/>
        <v>3407919.8732871511</v>
      </c>
      <c r="E64" s="1">
        <f t="shared" si="5"/>
        <v>3821420.5484654778</v>
      </c>
    </row>
    <row r="65" spans="1:5" x14ac:dyDescent="0.25">
      <c r="A65" s="16">
        <v>41730</v>
      </c>
      <c r="C65">
        <f t="shared" si="3"/>
        <v>3666432.117738775</v>
      </c>
      <c r="D65">
        <f t="shared" si="4"/>
        <v>3454582.2051528855</v>
      </c>
      <c r="E65" s="1">
        <f t="shared" si="5"/>
        <v>3878282.0303246644</v>
      </c>
    </row>
    <row r="66" spans="1:5" x14ac:dyDescent="0.25">
      <c r="A66" s="16">
        <v>41760</v>
      </c>
      <c r="C66">
        <f t="shared" si="3"/>
        <v>3960805.0319508724</v>
      </c>
      <c r="D66">
        <f t="shared" si="4"/>
        <v>3743937.0687250919</v>
      </c>
      <c r="E66" s="1">
        <f t="shared" si="5"/>
        <v>4177672.9951766529</v>
      </c>
    </row>
    <row r="67" spans="1:5" x14ac:dyDescent="0.25">
      <c r="A67" s="16">
        <v>41791</v>
      </c>
      <c r="C67">
        <f t="shared" si="3"/>
        <v>4182885.9611527501</v>
      </c>
      <c r="D67">
        <f t="shared" si="4"/>
        <v>3961075.7928426238</v>
      </c>
      <c r="E67" s="1">
        <f t="shared" si="5"/>
        <v>4404696.1294628764</v>
      </c>
    </row>
    <row r="68" spans="1:5" x14ac:dyDescent="0.25">
      <c r="A68" s="16">
        <v>41821</v>
      </c>
      <c r="C68">
        <f t="shared" si="3"/>
        <v>4367447.1020644996</v>
      </c>
      <c r="D68">
        <f t="shared" si="4"/>
        <v>4140765.4707437465</v>
      </c>
      <c r="E68" s="1">
        <f t="shared" si="5"/>
        <v>4594128.7333852528</v>
      </c>
    </row>
    <row r="69" spans="1:5" x14ac:dyDescent="0.25">
      <c r="A69" s="16">
        <v>41852</v>
      </c>
      <c r="C69">
        <f t="shared" si="3"/>
        <v>4363455.1675175149</v>
      </c>
      <c r="D69">
        <f t="shared" si="4"/>
        <v>4131968.2094604839</v>
      </c>
      <c r="E69" s="1">
        <f t="shared" si="5"/>
        <v>4594942.1255745459</v>
      </c>
    </row>
    <row r="70" spans="1:5" x14ac:dyDescent="0.25">
      <c r="A70" s="16">
        <v>41883</v>
      </c>
      <c r="C70">
        <f t="shared" si="3"/>
        <v>3954015.4254007861</v>
      </c>
      <c r="D70">
        <f t="shared" si="4"/>
        <v>3717785.1040575448</v>
      </c>
      <c r="E70" s="1">
        <f t="shared" si="5"/>
        <v>4190245.7467440274</v>
      </c>
    </row>
    <row r="71" spans="1:5" x14ac:dyDescent="0.25">
      <c r="A71" s="16">
        <v>41913</v>
      </c>
      <c r="C71">
        <f t="shared" si="3"/>
        <v>4031043.7823047969</v>
      </c>
      <c r="D71">
        <f t="shared" si="4"/>
        <v>3790092.9200737895</v>
      </c>
      <c r="E71" s="1">
        <f t="shared" si="5"/>
        <v>4271994.6445358042</v>
      </c>
    </row>
    <row r="72" spans="1:5" x14ac:dyDescent="0.25">
      <c r="A72" s="16">
        <v>41944</v>
      </c>
      <c r="C72">
        <f t="shared" si="3"/>
        <v>3735527.2401933582</v>
      </c>
      <c r="D72">
        <f t="shared" si="4"/>
        <v>3489946.5583435819</v>
      </c>
      <c r="E72" s="1">
        <f t="shared" si="5"/>
        <v>3981107.9220431345</v>
      </c>
    </row>
    <row r="73" spans="1:5" x14ac:dyDescent="0.25">
      <c r="A73" s="16">
        <v>41974</v>
      </c>
      <c r="C73">
        <f t="shared" si="3"/>
        <v>3806645.8983258815</v>
      </c>
      <c r="D73">
        <f t="shared" si="4"/>
        <v>3556486.9054772048</v>
      </c>
      <c r="E73" s="1">
        <f t="shared" si="5"/>
        <v>4056804.8911745581</v>
      </c>
    </row>
    <row r="74" spans="1:5" x14ac:dyDescent="0.25">
      <c r="A74" s="16">
        <v>42005</v>
      </c>
      <c r="C74">
        <f t="shared" si="3"/>
        <v>3539304.7866819515</v>
      </c>
      <c r="D74">
        <f t="shared" si="4"/>
        <v>3284616.0867656791</v>
      </c>
      <c r="E74" s="1">
        <f t="shared" si="5"/>
        <v>3793993.4865982239</v>
      </c>
    </row>
    <row r="75" spans="1:5" x14ac:dyDescent="0.25">
      <c r="A75" s="16">
        <v>42036</v>
      </c>
      <c r="C75">
        <f t="shared" si="3"/>
        <v>3283750.0494303512</v>
      </c>
      <c r="D75">
        <f t="shared" si="4"/>
        <v>3024577.5732236444</v>
      </c>
      <c r="E75" s="1">
        <f t="shared" si="5"/>
        <v>3542922.5256370581</v>
      </c>
    </row>
    <row r="76" spans="1:5" x14ac:dyDescent="0.25">
      <c r="A76" s="16">
        <v>42064</v>
      </c>
      <c r="C76">
        <f t="shared" si="3"/>
        <v>3787517.6362771005</v>
      </c>
      <c r="D76">
        <f t="shared" si="4"/>
        <v>3523904.8482400356</v>
      </c>
      <c r="E76" s="1">
        <f t="shared" si="5"/>
        <v>4051130.4243141655</v>
      </c>
    </row>
    <row r="77" spans="1:5" x14ac:dyDescent="0.25">
      <c r="A77" s="16">
        <v>42095</v>
      </c>
      <c r="C77">
        <f t="shared" si="3"/>
        <v>3839279.5431395615</v>
      </c>
      <c r="D77">
        <f t="shared" si="4"/>
        <v>3571267.626827803</v>
      </c>
      <c r="E77" s="1">
        <f t="shared" si="5"/>
        <v>4107291.4594513201</v>
      </c>
    </row>
    <row r="78" spans="1:5" x14ac:dyDescent="0.25">
      <c r="A78" s="16">
        <v>42125</v>
      </c>
      <c r="C78">
        <f t="shared" si="3"/>
        <v>4133652.4573516585</v>
      </c>
      <c r="D78">
        <f t="shared" si="4"/>
        <v>3861280.4821637161</v>
      </c>
      <c r="E78" s="1">
        <f t="shared" si="5"/>
        <v>4406024.4325396009</v>
      </c>
    </row>
    <row r="79" spans="1:5" x14ac:dyDescent="0.25">
      <c r="A79" s="16">
        <v>42156</v>
      </c>
      <c r="C79">
        <f t="shared" si="3"/>
        <v>4355733.3865535362</v>
      </c>
      <c r="D79">
        <f t="shared" si="4"/>
        <v>4079038.4581502504</v>
      </c>
      <c r="E79" s="1">
        <f t="shared" si="5"/>
        <v>4632428.3149568215</v>
      </c>
    </row>
    <row r="80" spans="1:5" x14ac:dyDescent="0.25">
      <c r="A80" s="16">
        <v>42186</v>
      </c>
      <c r="C80">
        <f t="shared" si="3"/>
        <v>4540294.5274652867</v>
      </c>
      <c r="D80">
        <f t="shared" si="4"/>
        <v>4259311.9238517517</v>
      </c>
      <c r="E80" s="1">
        <f t="shared" si="5"/>
        <v>4821277.1310788216</v>
      </c>
    </row>
    <row r="81" spans="1:5" x14ac:dyDescent="0.25">
      <c r="A81" s="16">
        <v>42217</v>
      </c>
      <c r="C81">
        <f t="shared" si="3"/>
        <v>4536302.592918301</v>
      </c>
      <c r="D81">
        <f t="shared" si="4"/>
        <v>4251065.8878903706</v>
      </c>
      <c r="E81" s="1">
        <f t="shared" si="5"/>
        <v>4821539.2979462314</v>
      </c>
    </row>
    <row r="82" spans="1:5" x14ac:dyDescent="0.25">
      <c r="A82" s="16">
        <v>42248</v>
      </c>
      <c r="C82">
        <f t="shared" si="3"/>
        <v>4126862.8508015722</v>
      </c>
      <c r="D82">
        <f t="shared" si="4"/>
        <v>3837404.0262189843</v>
      </c>
      <c r="E82" s="1">
        <f t="shared" si="5"/>
        <v>4416321.6753841601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ECC9-92DD-462A-A689-62D468BF7F67}">
  <dimension ref="A1"/>
  <sheetViews>
    <sheetView topLeftCell="A7" workbookViewId="0">
      <selection activeCell="T16" sqref="T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7C56-C982-43A0-9799-8F3CBEA38FB9}">
  <dimension ref="A1:G82"/>
  <sheetViews>
    <sheetView topLeftCell="A43" workbookViewId="0">
      <selection activeCell="E58" sqref="E58"/>
    </sheetView>
  </sheetViews>
  <sheetFormatPr defaultRowHeight="15" x14ac:dyDescent="0.25"/>
  <cols>
    <col min="2" max="2" width="17.85546875" bestFit="1" customWidth="1"/>
    <col min="3" max="3" width="27.28515625" bestFit="1" customWidth="1"/>
    <col min="4" max="4" width="42.85546875" bestFit="1" customWidth="1"/>
    <col min="5" max="5" width="43" bestFit="1" customWidth="1"/>
  </cols>
  <sheetData>
    <row r="1" spans="1:7" ht="16.5" x14ac:dyDescent="0.3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</row>
    <row r="2" spans="1:7" ht="16.5" x14ac:dyDescent="0.3">
      <c r="A2" s="8">
        <v>39814</v>
      </c>
      <c r="B2" s="9">
        <v>2644539</v>
      </c>
      <c r="C2" s="10"/>
      <c r="D2" s="10"/>
      <c r="E2" s="10"/>
      <c r="G2">
        <f>_xlfn.FORECAST.ETS.SEASONALITY(B2:B58,A2:A58)</f>
        <v>12</v>
      </c>
    </row>
    <row r="3" spans="1:7" ht="16.5" x14ac:dyDescent="0.3">
      <c r="A3" s="5">
        <v>39845</v>
      </c>
      <c r="B3" s="6">
        <v>2359800</v>
      </c>
      <c r="C3" s="4"/>
      <c r="D3" s="4"/>
      <c r="E3" s="4"/>
    </row>
    <row r="4" spans="1:7" ht="16.5" x14ac:dyDescent="0.3">
      <c r="A4" s="8">
        <v>39873</v>
      </c>
      <c r="B4" s="9">
        <v>2925918</v>
      </c>
      <c r="C4" s="10"/>
      <c r="D4" s="10"/>
      <c r="E4" s="10"/>
    </row>
    <row r="5" spans="1:7" ht="16.5" x14ac:dyDescent="0.3">
      <c r="A5" s="5">
        <v>39904</v>
      </c>
      <c r="B5" s="6">
        <v>3024973</v>
      </c>
      <c r="C5" s="4"/>
      <c r="D5" s="4"/>
      <c r="E5" s="4"/>
    </row>
    <row r="6" spans="1:7" ht="16.5" x14ac:dyDescent="0.3">
      <c r="A6" s="8">
        <v>39934</v>
      </c>
      <c r="B6" s="9">
        <v>3177100</v>
      </c>
      <c r="C6" s="10"/>
      <c r="D6" s="10"/>
      <c r="E6" s="10"/>
    </row>
    <row r="7" spans="1:7" ht="16.5" x14ac:dyDescent="0.3">
      <c r="A7" s="5">
        <v>39965</v>
      </c>
      <c r="B7" s="6">
        <v>3419595</v>
      </c>
      <c r="C7" s="4"/>
      <c r="D7" s="4"/>
      <c r="E7" s="4"/>
    </row>
    <row r="8" spans="1:7" ht="16.5" x14ac:dyDescent="0.3">
      <c r="A8" s="8">
        <v>39995</v>
      </c>
      <c r="B8" s="9">
        <v>3649702</v>
      </c>
      <c r="C8" s="10"/>
      <c r="D8" s="10"/>
      <c r="E8" s="10"/>
    </row>
    <row r="9" spans="1:7" ht="16.5" x14ac:dyDescent="0.3">
      <c r="A9" s="5">
        <v>40026</v>
      </c>
      <c r="B9" s="6">
        <v>3650668</v>
      </c>
      <c r="C9" s="4"/>
      <c r="D9" s="4"/>
      <c r="E9" s="4"/>
    </row>
    <row r="10" spans="1:7" ht="16.5" x14ac:dyDescent="0.3">
      <c r="A10" s="8">
        <v>40057</v>
      </c>
      <c r="B10" s="9">
        <v>3191526</v>
      </c>
      <c r="C10" s="10"/>
      <c r="D10" s="10"/>
      <c r="E10" s="10"/>
    </row>
    <row r="11" spans="1:7" ht="16.5" x14ac:dyDescent="0.3">
      <c r="A11" s="5">
        <v>40087</v>
      </c>
      <c r="B11" s="6">
        <v>3249428</v>
      </c>
      <c r="C11" s="4"/>
      <c r="D11" s="4"/>
      <c r="E11" s="4"/>
    </row>
    <row r="12" spans="1:7" ht="16.5" x14ac:dyDescent="0.3">
      <c r="A12" s="8">
        <v>40118</v>
      </c>
      <c r="B12" s="9">
        <v>2971484</v>
      </c>
      <c r="C12" s="10"/>
      <c r="D12" s="10"/>
      <c r="E12" s="10"/>
    </row>
    <row r="13" spans="1:7" ht="16.5" x14ac:dyDescent="0.3">
      <c r="A13" s="5">
        <v>40148</v>
      </c>
      <c r="B13" s="6">
        <v>3074209</v>
      </c>
      <c r="C13" s="4"/>
      <c r="D13" s="4"/>
      <c r="E13" s="4"/>
    </row>
    <row r="14" spans="1:7" ht="16.5" x14ac:dyDescent="0.3">
      <c r="A14" s="8">
        <v>40179</v>
      </c>
      <c r="B14" s="9">
        <v>2785466</v>
      </c>
      <c r="C14" s="10"/>
      <c r="D14" s="10"/>
      <c r="E14" s="10"/>
    </row>
    <row r="15" spans="1:7" ht="16.5" x14ac:dyDescent="0.3">
      <c r="A15" s="5">
        <v>40210</v>
      </c>
      <c r="B15" s="6">
        <v>2515361</v>
      </c>
      <c r="C15" s="4"/>
      <c r="D15" s="4"/>
      <c r="E15" s="4"/>
    </row>
    <row r="16" spans="1:7" ht="16.5" x14ac:dyDescent="0.3">
      <c r="A16" s="8">
        <v>40238</v>
      </c>
      <c r="B16" s="9">
        <v>3105958</v>
      </c>
      <c r="C16" s="10"/>
      <c r="D16" s="10"/>
      <c r="E16" s="10"/>
    </row>
    <row r="17" spans="1:5" ht="16.5" x14ac:dyDescent="0.3">
      <c r="A17" s="5">
        <v>40269</v>
      </c>
      <c r="B17" s="6">
        <v>3139059</v>
      </c>
      <c r="C17" s="4"/>
      <c r="D17" s="4"/>
      <c r="E17" s="4"/>
    </row>
    <row r="18" spans="1:5" ht="16.5" x14ac:dyDescent="0.3">
      <c r="A18" s="8">
        <v>40299</v>
      </c>
      <c r="B18" s="9">
        <v>3380355</v>
      </c>
      <c r="C18" s="10"/>
      <c r="D18" s="10"/>
      <c r="E18" s="10"/>
    </row>
    <row r="19" spans="1:5" ht="16.5" x14ac:dyDescent="0.3">
      <c r="A19" s="5">
        <v>40330</v>
      </c>
      <c r="B19" s="6">
        <v>3612886</v>
      </c>
      <c r="C19" s="4"/>
      <c r="D19" s="4"/>
      <c r="E19" s="4"/>
    </row>
    <row r="20" spans="1:5" ht="16.5" x14ac:dyDescent="0.3">
      <c r="A20" s="8">
        <v>40360</v>
      </c>
      <c r="B20" s="9">
        <v>3765824</v>
      </c>
      <c r="C20" s="10"/>
      <c r="D20" s="10"/>
      <c r="E20" s="10"/>
    </row>
    <row r="21" spans="1:5" ht="16.5" x14ac:dyDescent="0.3">
      <c r="A21" s="5">
        <v>40391</v>
      </c>
      <c r="B21" s="6">
        <v>3771842</v>
      </c>
      <c r="C21" s="4"/>
      <c r="D21" s="4"/>
      <c r="E21" s="4"/>
    </row>
    <row r="22" spans="1:5" ht="16.5" x14ac:dyDescent="0.3">
      <c r="A22" s="8">
        <v>40422</v>
      </c>
      <c r="B22" s="9">
        <v>3356365</v>
      </c>
      <c r="C22" s="10"/>
      <c r="D22" s="10"/>
      <c r="E22" s="10"/>
    </row>
    <row r="23" spans="1:5" ht="16.5" x14ac:dyDescent="0.3">
      <c r="A23" s="5">
        <v>40452</v>
      </c>
      <c r="B23" s="6">
        <v>3490100</v>
      </c>
      <c r="C23" s="4"/>
      <c r="D23" s="4"/>
      <c r="E23" s="4"/>
    </row>
    <row r="24" spans="1:5" ht="16.5" x14ac:dyDescent="0.3">
      <c r="A24" s="8">
        <v>40483</v>
      </c>
      <c r="B24" s="9">
        <v>3163659</v>
      </c>
      <c r="C24" s="10"/>
      <c r="D24" s="10"/>
      <c r="E24" s="10"/>
    </row>
    <row r="25" spans="1:5" ht="16.5" x14ac:dyDescent="0.3">
      <c r="A25" s="5">
        <v>40513</v>
      </c>
      <c r="B25" s="6">
        <v>3167124</v>
      </c>
      <c r="C25" s="4"/>
      <c r="D25" s="4"/>
      <c r="E25" s="4"/>
    </row>
    <row r="26" spans="1:5" ht="16.5" x14ac:dyDescent="0.3">
      <c r="A26" s="8">
        <v>40544</v>
      </c>
      <c r="B26" s="9">
        <v>2883810</v>
      </c>
      <c r="C26" s="10"/>
      <c r="D26" s="10"/>
      <c r="E26" s="10"/>
    </row>
    <row r="27" spans="1:5" ht="16.5" x14ac:dyDescent="0.3">
      <c r="A27" s="5">
        <v>40575</v>
      </c>
      <c r="B27" s="6">
        <v>2610667</v>
      </c>
      <c r="C27" s="4"/>
      <c r="D27" s="4"/>
      <c r="E27" s="4"/>
    </row>
    <row r="28" spans="1:5" ht="16.5" x14ac:dyDescent="0.3">
      <c r="A28" s="8">
        <v>40603</v>
      </c>
      <c r="B28" s="9">
        <v>3129205</v>
      </c>
      <c r="C28" s="10"/>
      <c r="D28" s="10"/>
      <c r="E28" s="10"/>
    </row>
    <row r="29" spans="1:5" ht="16.5" x14ac:dyDescent="0.3">
      <c r="A29" s="5">
        <v>40634</v>
      </c>
      <c r="B29" s="6">
        <v>3200527</v>
      </c>
      <c r="C29" s="4"/>
      <c r="D29" s="4"/>
      <c r="E29" s="4"/>
    </row>
    <row r="30" spans="1:5" ht="16.5" x14ac:dyDescent="0.3">
      <c r="A30" s="8">
        <v>40664</v>
      </c>
      <c r="B30" s="9">
        <v>3547804</v>
      </c>
      <c r="C30" s="10"/>
      <c r="D30" s="10"/>
      <c r="E30" s="10"/>
    </row>
    <row r="31" spans="1:5" ht="16.5" x14ac:dyDescent="0.3">
      <c r="A31" s="5">
        <v>40695</v>
      </c>
      <c r="B31" s="6">
        <v>3766323</v>
      </c>
      <c r="C31" s="4"/>
      <c r="D31" s="4"/>
      <c r="E31" s="4"/>
    </row>
    <row r="32" spans="1:5" ht="16.5" x14ac:dyDescent="0.3">
      <c r="A32" s="8">
        <v>40725</v>
      </c>
      <c r="B32" s="9">
        <v>3935589</v>
      </c>
      <c r="C32" s="10"/>
      <c r="D32" s="10"/>
      <c r="E32" s="10"/>
    </row>
    <row r="33" spans="1:5" ht="16.5" x14ac:dyDescent="0.3">
      <c r="A33" s="5">
        <v>40756</v>
      </c>
      <c r="B33" s="6">
        <v>3917884</v>
      </c>
      <c r="C33" s="4"/>
      <c r="D33" s="4"/>
      <c r="E33" s="4"/>
    </row>
    <row r="34" spans="1:5" ht="16.5" x14ac:dyDescent="0.3">
      <c r="A34" s="8">
        <v>40787</v>
      </c>
      <c r="B34" s="9">
        <v>3564970</v>
      </c>
      <c r="C34" s="10"/>
      <c r="D34" s="10"/>
      <c r="E34" s="10"/>
    </row>
    <row r="35" spans="1:5" ht="16.5" x14ac:dyDescent="0.3">
      <c r="A35" s="5">
        <v>40817</v>
      </c>
      <c r="B35" s="6">
        <v>3602455</v>
      </c>
      <c r="C35" s="4"/>
      <c r="D35" s="4"/>
      <c r="E35" s="4"/>
    </row>
    <row r="36" spans="1:5" ht="16.5" x14ac:dyDescent="0.3">
      <c r="A36" s="8">
        <v>40848</v>
      </c>
      <c r="B36" s="9">
        <v>3326859</v>
      </c>
      <c r="C36" s="10"/>
      <c r="D36" s="10"/>
      <c r="E36" s="10"/>
    </row>
    <row r="37" spans="1:5" ht="16.5" x14ac:dyDescent="0.3">
      <c r="A37" s="5">
        <v>40878</v>
      </c>
      <c r="B37" s="6">
        <v>3441693</v>
      </c>
      <c r="C37" s="4"/>
      <c r="D37" s="4"/>
      <c r="E37" s="4"/>
    </row>
    <row r="38" spans="1:5" ht="16.5" x14ac:dyDescent="0.3">
      <c r="A38" s="8">
        <v>40909</v>
      </c>
      <c r="B38" s="9">
        <v>3211600</v>
      </c>
      <c r="C38" s="10"/>
      <c r="D38" s="10"/>
      <c r="E38" s="10"/>
    </row>
    <row r="39" spans="1:5" ht="16.5" x14ac:dyDescent="0.3">
      <c r="A39" s="5">
        <v>40940</v>
      </c>
      <c r="B39" s="6">
        <v>2998119</v>
      </c>
      <c r="C39" s="4"/>
      <c r="D39" s="4"/>
      <c r="E39" s="4"/>
    </row>
    <row r="40" spans="1:5" ht="16.5" x14ac:dyDescent="0.3">
      <c r="A40" s="8">
        <v>40969</v>
      </c>
      <c r="B40" s="9">
        <v>3472440</v>
      </c>
      <c r="C40" s="10"/>
      <c r="D40" s="10"/>
      <c r="E40" s="10"/>
    </row>
    <row r="41" spans="1:5" ht="16.5" x14ac:dyDescent="0.3">
      <c r="A41" s="5">
        <v>41000</v>
      </c>
      <c r="B41" s="6">
        <v>3563007</v>
      </c>
      <c r="C41" s="4"/>
      <c r="D41" s="4"/>
      <c r="E41" s="4"/>
    </row>
    <row r="42" spans="1:5" ht="16.5" x14ac:dyDescent="0.3">
      <c r="A42" s="8">
        <v>41030</v>
      </c>
      <c r="B42" s="9">
        <v>3820570</v>
      </c>
      <c r="C42" s="10"/>
      <c r="D42" s="10"/>
      <c r="E42" s="10"/>
    </row>
    <row r="43" spans="1:5" ht="16.5" x14ac:dyDescent="0.3">
      <c r="A43" s="5">
        <v>41061</v>
      </c>
      <c r="B43" s="6">
        <v>4107195</v>
      </c>
      <c r="C43" s="4"/>
      <c r="D43" s="4"/>
      <c r="E43" s="4"/>
    </row>
    <row r="44" spans="1:5" ht="16.5" x14ac:dyDescent="0.3">
      <c r="A44" s="8">
        <v>41091</v>
      </c>
      <c r="B44" s="9">
        <v>4284443</v>
      </c>
      <c r="C44" s="10"/>
      <c r="D44" s="10"/>
      <c r="E44" s="10"/>
    </row>
    <row r="45" spans="1:5" ht="16.5" x14ac:dyDescent="0.3">
      <c r="A45" s="5">
        <v>41122</v>
      </c>
      <c r="B45" s="6">
        <v>4356216</v>
      </c>
      <c r="C45" s="4"/>
      <c r="D45" s="4"/>
      <c r="E45" s="4"/>
    </row>
    <row r="46" spans="1:5" ht="16.5" x14ac:dyDescent="0.3">
      <c r="A46" s="8">
        <v>41153</v>
      </c>
      <c r="B46" s="9">
        <v>3819379</v>
      </c>
      <c r="C46" s="10"/>
      <c r="D46" s="10"/>
      <c r="E46" s="10"/>
    </row>
    <row r="47" spans="1:5" ht="16.5" x14ac:dyDescent="0.3">
      <c r="A47" s="5">
        <v>41183</v>
      </c>
      <c r="B47" s="6">
        <v>3844987</v>
      </c>
      <c r="C47" s="4">
        <f t="shared" ref="C47:C58" si="0">_xlfn.FORECAST.ETS(A47,$B$2:$B$58,$A$2:$A$58)</f>
        <v>3685348.9315032247</v>
      </c>
      <c r="D47" s="4"/>
      <c r="E47" s="4"/>
    </row>
    <row r="48" spans="1:5" ht="16.5" x14ac:dyDescent="0.3">
      <c r="A48" s="8">
        <v>41214</v>
      </c>
      <c r="B48" s="9">
        <v>3478890</v>
      </c>
      <c r="C48" s="10">
        <f t="shared" si="0"/>
        <v>3389832.389391786</v>
      </c>
      <c r="D48" s="10"/>
      <c r="E48" s="10"/>
    </row>
    <row r="49" spans="1:5" ht="16.5" x14ac:dyDescent="0.3">
      <c r="A49" s="5">
        <v>41244</v>
      </c>
      <c r="B49" s="6">
        <v>3443039</v>
      </c>
      <c r="C49" s="4">
        <f t="shared" si="0"/>
        <v>3460951.0475243093</v>
      </c>
      <c r="D49" s="4"/>
      <c r="E49" s="4"/>
    </row>
    <row r="50" spans="1:5" ht="16.5" x14ac:dyDescent="0.3">
      <c r="A50" s="8">
        <v>41275</v>
      </c>
      <c r="B50" s="9">
        <v>3204637</v>
      </c>
      <c r="C50" s="10">
        <f t="shared" si="0"/>
        <v>3193609.9358803788</v>
      </c>
      <c r="D50" s="10"/>
      <c r="E50" s="10"/>
    </row>
    <row r="51" spans="1:5" ht="16.5" x14ac:dyDescent="0.3">
      <c r="A51" s="5">
        <v>41306</v>
      </c>
      <c r="B51" s="6">
        <v>2966477</v>
      </c>
      <c r="C51" s="4">
        <f t="shared" si="0"/>
        <v>2938055.198628779</v>
      </c>
      <c r="D51" s="4"/>
      <c r="E51" s="4"/>
    </row>
    <row r="52" spans="1:5" ht="16.5" x14ac:dyDescent="0.3">
      <c r="A52" s="8">
        <v>41334</v>
      </c>
      <c r="B52" s="9">
        <v>3593364</v>
      </c>
      <c r="C52" s="10">
        <f t="shared" si="0"/>
        <v>3441822.7854755283</v>
      </c>
      <c r="D52" s="10"/>
      <c r="E52" s="10"/>
    </row>
    <row r="53" spans="1:5" ht="16.5" x14ac:dyDescent="0.3">
      <c r="A53" s="5">
        <v>41365</v>
      </c>
      <c r="B53" s="6">
        <v>3604104</v>
      </c>
      <c r="C53" s="4">
        <f t="shared" si="0"/>
        <v>3493584.6923379889</v>
      </c>
      <c r="D53" s="4"/>
      <c r="E53" s="4"/>
    </row>
    <row r="54" spans="1:5" ht="16.5" x14ac:dyDescent="0.3">
      <c r="A54" s="8">
        <v>41395</v>
      </c>
      <c r="B54" s="9">
        <v>3933016</v>
      </c>
      <c r="C54" s="10">
        <f t="shared" si="0"/>
        <v>3787957.6065500863</v>
      </c>
      <c r="D54" s="10"/>
      <c r="E54" s="10"/>
    </row>
    <row r="55" spans="1:5" ht="16.5" x14ac:dyDescent="0.3">
      <c r="A55" s="5">
        <v>41426</v>
      </c>
      <c r="B55" s="6">
        <v>4146797</v>
      </c>
      <c r="C55" s="4">
        <f t="shared" si="0"/>
        <v>4010038.535751964</v>
      </c>
      <c r="D55" s="4"/>
      <c r="E55" s="4"/>
    </row>
    <row r="56" spans="1:5" ht="16.5" x14ac:dyDescent="0.3">
      <c r="A56" s="8">
        <v>41456</v>
      </c>
      <c r="B56" s="9">
        <v>4176486</v>
      </c>
      <c r="C56" s="10">
        <f t="shared" si="0"/>
        <v>4194599.6766637135</v>
      </c>
      <c r="D56" s="10"/>
      <c r="E56" s="10"/>
    </row>
    <row r="57" spans="1:5" ht="16.5" x14ac:dyDescent="0.3">
      <c r="A57" s="5">
        <v>41487</v>
      </c>
      <c r="B57" s="6">
        <v>4347059</v>
      </c>
      <c r="C57" s="4">
        <f t="shared" si="0"/>
        <v>4190607.7421167283</v>
      </c>
      <c r="D57" s="4"/>
      <c r="E57" s="4"/>
    </row>
    <row r="58" spans="1:5" ht="16.5" x14ac:dyDescent="0.3">
      <c r="A58" s="8">
        <v>41518</v>
      </c>
      <c r="B58" s="9">
        <v>3781168</v>
      </c>
      <c r="C58" s="9">
        <f t="shared" si="0"/>
        <v>3781168</v>
      </c>
      <c r="D58" s="9">
        <f>Sheet2!$B58</f>
        <v>3781168</v>
      </c>
      <c r="E58" s="9">
        <f>Sheet2!$B58</f>
        <v>3781168</v>
      </c>
    </row>
    <row r="59" spans="1:5" ht="16.5" x14ac:dyDescent="0.3">
      <c r="A59" s="5">
        <v>41548</v>
      </c>
      <c r="B59" s="4"/>
      <c r="C59" s="6">
        <f>_xlfn.FORECAST.ETS(A59,$B$2:$B$58,$A$2:$A$58)</f>
        <v>3858196.3569040108</v>
      </c>
      <c r="D59" s="6">
        <f>C59-_xlfn.FORECAST.ETS.CONFINT(A59,$B$2:$B$58,$A$2:$A$58)</f>
        <v>3695827.071337596</v>
      </c>
      <c r="E59" s="6">
        <f>C59+_xlfn.FORECAST.ETS.CONFINT(A59,$B$2:$B$58,$A$2:$A$58)</f>
        <v>4020565.6424704255</v>
      </c>
    </row>
    <row r="60" spans="1:5" ht="16.5" x14ac:dyDescent="0.3">
      <c r="A60" s="8">
        <v>41579</v>
      </c>
      <c r="B60" s="10"/>
      <c r="C60" s="6">
        <f t="shared" ref="C60:C82" si="1">_xlfn.FORECAST.ETS(A60,$B$2:$B$58,$A$2:$A$58)</f>
        <v>3562679.8147925721</v>
      </c>
      <c r="D60" s="6">
        <f t="shared" ref="D60:D82" si="2">C60-_xlfn.FORECAST.ETS.CONFINT(A60,$B$2:$B$58,$A$2:$A$58)</f>
        <v>3395234.3290626127</v>
      </c>
      <c r="E60" s="6">
        <f t="shared" ref="E60:E82" si="3">C60+_xlfn.FORECAST.ETS.CONFINT(A60,$B$2:$B$58,$A$2:$A$58)</f>
        <v>3730125.3005225314</v>
      </c>
    </row>
    <row r="61" spans="1:5" ht="16.5" x14ac:dyDescent="0.3">
      <c r="A61" s="5">
        <v>41609</v>
      </c>
      <c r="B61" s="4"/>
      <c r="C61" s="6">
        <f t="shared" si="1"/>
        <v>3633798.4729250954</v>
      </c>
      <c r="D61" s="6">
        <f t="shared" si="2"/>
        <v>3461387.5968217924</v>
      </c>
      <c r="E61" s="6">
        <f t="shared" si="3"/>
        <v>3806209.3490283983</v>
      </c>
    </row>
    <row r="62" spans="1:5" ht="16.5" x14ac:dyDescent="0.3">
      <c r="A62" s="8">
        <v>41640</v>
      </c>
      <c r="B62" s="10"/>
      <c r="C62" s="6">
        <f t="shared" si="1"/>
        <v>3366457.3612811649</v>
      </c>
      <c r="D62" s="6">
        <f t="shared" si="2"/>
        <v>3189182.4444287894</v>
      </c>
      <c r="E62" s="6">
        <f t="shared" si="3"/>
        <v>3543732.2781335404</v>
      </c>
    </row>
    <row r="63" spans="1:5" ht="16.5" x14ac:dyDescent="0.3">
      <c r="A63" s="5">
        <v>41671</v>
      </c>
      <c r="B63" s="4"/>
      <c r="C63" s="6">
        <f t="shared" si="1"/>
        <v>3110902.6240295651</v>
      </c>
      <c r="D63" s="6">
        <f t="shared" si="2"/>
        <v>2928856.7472351794</v>
      </c>
      <c r="E63" s="6">
        <f t="shared" si="3"/>
        <v>3292948.5008239509</v>
      </c>
    </row>
    <row r="64" spans="1:5" ht="16.5" x14ac:dyDescent="0.3">
      <c r="A64" s="8">
        <v>41699</v>
      </c>
      <c r="B64" s="10"/>
      <c r="C64" s="6">
        <f t="shared" si="1"/>
        <v>3614670.2108763144</v>
      </c>
      <c r="D64" s="6">
        <f t="shared" si="2"/>
        <v>3427939.1790022892</v>
      </c>
      <c r="E64" s="6">
        <f t="shared" si="3"/>
        <v>3801401.2427503397</v>
      </c>
    </row>
    <row r="65" spans="1:5" ht="16.5" x14ac:dyDescent="0.3">
      <c r="A65" s="5">
        <v>41730</v>
      </c>
      <c r="B65" s="4"/>
      <c r="C65" s="6">
        <f t="shared" si="1"/>
        <v>3666432.117738775</v>
      </c>
      <c r="D65" s="6">
        <f t="shared" si="2"/>
        <v>3475095.2945883656</v>
      </c>
      <c r="E65" s="6">
        <f t="shared" si="3"/>
        <v>3857768.9408891844</v>
      </c>
    </row>
    <row r="66" spans="1:5" ht="16.5" x14ac:dyDescent="0.3">
      <c r="A66" s="8">
        <v>41760</v>
      </c>
      <c r="B66" s="10"/>
      <c r="C66" s="6">
        <f t="shared" si="1"/>
        <v>3960805.0319508724</v>
      </c>
      <c r="D66" s="6">
        <f t="shared" si="2"/>
        <v>3764936.0480073574</v>
      </c>
      <c r="E66" s="6">
        <f t="shared" si="3"/>
        <v>4156674.0158943874</v>
      </c>
    </row>
    <row r="67" spans="1:5" ht="16.5" x14ac:dyDescent="0.3">
      <c r="A67" s="5">
        <v>41791</v>
      </c>
      <c r="B67" s="4"/>
      <c r="C67" s="6">
        <f t="shared" si="1"/>
        <v>4182885.9611527501</v>
      </c>
      <c r="D67" s="6">
        <f t="shared" si="2"/>
        <v>3982553.3179673976</v>
      </c>
      <c r="E67" s="6">
        <f t="shared" si="3"/>
        <v>4383218.604338103</v>
      </c>
    </row>
    <row r="68" spans="1:5" ht="16.5" x14ac:dyDescent="0.3">
      <c r="A68" s="8">
        <v>41821</v>
      </c>
      <c r="B68" s="10"/>
      <c r="C68" s="6">
        <f t="shared" si="1"/>
        <v>4367447.1020644996</v>
      </c>
      <c r="D68" s="6">
        <f t="shared" si="2"/>
        <v>4162714.691868763</v>
      </c>
      <c r="E68" s="6">
        <f t="shared" si="3"/>
        <v>4572179.5122602358</v>
      </c>
    </row>
    <row r="69" spans="1:5" ht="16.5" x14ac:dyDescent="0.3">
      <c r="A69" s="5">
        <v>41852</v>
      </c>
      <c r="B69" s="4"/>
      <c r="C69" s="6">
        <f t="shared" si="1"/>
        <v>4363455.1675175149</v>
      </c>
      <c r="D69" s="6">
        <f t="shared" si="2"/>
        <v>4154382.7227156921</v>
      </c>
      <c r="E69" s="6">
        <f t="shared" si="3"/>
        <v>4572527.6123193381</v>
      </c>
    </row>
    <row r="70" spans="1:5" ht="16.5" x14ac:dyDescent="0.3">
      <c r="A70" s="8">
        <v>41883</v>
      </c>
      <c r="B70" s="10"/>
      <c r="C70" s="6">
        <f t="shared" si="1"/>
        <v>3954015.4254007861</v>
      </c>
      <c r="D70" s="6">
        <f t="shared" si="2"/>
        <v>3740658.9096208187</v>
      </c>
      <c r="E70" s="6">
        <f t="shared" si="3"/>
        <v>4167371.9411807535</v>
      </c>
    </row>
    <row r="71" spans="1:5" ht="16.5" x14ac:dyDescent="0.3">
      <c r="A71" s="5">
        <v>41913</v>
      </c>
      <c r="B71" s="4"/>
      <c r="C71" s="6">
        <f t="shared" si="1"/>
        <v>4031043.7823047969</v>
      </c>
      <c r="D71" s="6">
        <f t="shared" si="2"/>
        <v>3813423.808088656</v>
      </c>
      <c r="E71" s="6">
        <f t="shared" si="3"/>
        <v>4248663.7565209372</v>
      </c>
    </row>
    <row r="72" spans="1:5" ht="16.5" x14ac:dyDescent="0.3">
      <c r="A72" s="8">
        <v>41944</v>
      </c>
      <c r="B72" s="10"/>
      <c r="C72" s="6">
        <f t="shared" si="1"/>
        <v>3735527.2401933582</v>
      </c>
      <c r="D72" s="6">
        <f t="shared" si="2"/>
        <v>3513725.7444141367</v>
      </c>
      <c r="E72" s="6">
        <f t="shared" si="3"/>
        <v>3957328.7359725796</v>
      </c>
    </row>
    <row r="73" spans="1:5" ht="16.5" x14ac:dyDescent="0.3">
      <c r="A73" s="5">
        <v>41974</v>
      </c>
      <c r="B73" s="4"/>
      <c r="C73" s="6">
        <f t="shared" si="1"/>
        <v>3806645.8983258815</v>
      </c>
      <c r="D73" s="6">
        <f t="shared" si="2"/>
        <v>3580709.4021058688</v>
      </c>
      <c r="E73" s="6">
        <f t="shared" si="3"/>
        <v>4032582.3945458941</v>
      </c>
    </row>
    <row r="74" spans="1:5" ht="16.5" x14ac:dyDescent="0.3">
      <c r="A74" s="8">
        <v>42005</v>
      </c>
      <c r="B74" s="10"/>
      <c r="C74" s="6">
        <f t="shared" si="1"/>
        <v>3539304.7866819515</v>
      </c>
      <c r="D74" s="6">
        <f t="shared" si="2"/>
        <v>3309277.1877112389</v>
      </c>
      <c r="E74" s="6">
        <f t="shared" si="3"/>
        <v>3769332.3856526641</v>
      </c>
    </row>
    <row r="75" spans="1:5" ht="16.5" x14ac:dyDescent="0.3">
      <c r="A75" s="5">
        <v>42036</v>
      </c>
      <c r="B75" s="4"/>
      <c r="C75" s="6">
        <f t="shared" si="1"/>
        <v>3283750.0494303512</v>
      </c>
      <c r="D75" s="6">
        <f t="shared" si="2"/>
        <v>3049672.8310821415</v>
      </c>
      <c r="E75" s="6">
        <f t="shared" si="3"/>
        <v>3517827.267778561</v>
      </c>
    </row>
    <row r="76" spans="1:5" ht="16.5" x14ac:dyDescent="0.3">
      <c r="A76" s="8">
        <v>42064</v>
      </c>
      <c r="B76" s="10"/>
      <c r="C76" s="6">
        <f t="shared" si="1"/>
        <v>3787517.6362771005</v>
      </c>
      <c r="D76" s="6">
        <f t="shared" si="2"/>
        <v>3549430.0544170653</v>
      </c>
      <c r="E76" s="6">
        <f t="shared" si="3"/>
        <v>4025605.2181371357</v>
      </c>
    </row>
    <row r="77" spans="1:5" ht="16.5" x14ac:dyDescent="0.3">
      <c r="A77" s="5">
        <v>42095</v>
      </c>
      <c r="B77" s="4"/>
      <c r="C77" s="6">
        <f t="shared" si="1"/>
        <v>3839279.5431395615</v>
      </c>
      <c r="D77" s="6">
        <f t="shared" si="2"/>
        <v>3597218.7935852995</v>
      </c>
      <c r="E77" s="6">
        <f t="shared" si="3"/>
        <v>4081340.2926938236</v>
      </c>
    </row>
    <row r="78" spans="1:5" ht="16.5" x14ac:dyDescent="0.3">
      <c r="A78" s="8">
        <v>42125</v>
      </c>
      <c r="B78" s="10"/>
      <c r="C78" s="6">
        <f t="shared" si="1"/>
        <v>4133652.4573516585</v>
      </c>
      <c r="D78" s="6">
        <f t="shared" si="2"/>
        <v>3887653.8264740822</v>
      </c>
      <c r="E78" s="6">
        <f t="shared" si="3"/>
        <v>4379651.0882292343</v>
      </c>
    </row>
    <row r="79" spans="1:5" ht="16.5" x14ac:dyDescent="0.3">
      <c r="A79" s="5">
        <v>42156</v>
      </c>
      <c r="B79" s="4"/>
      <c r="C79" s="6">
        <f t="shared" si="1"/>
        <v>4355733.3865535362</v>
      </c>
      <c r="D79" s="6">
        <f t="shared" si="2"/>
        <v>4105830.3871314777</v>
      </c>
      <c r="E79" s="6">
        <f t="shared" si="3"/>
        <v>4605636.3859755946</v>
      </c>
    </row>
    <row r="80" spans="1:5" ht="16.5" x14ac:dyDescent="0.3">
      <c r="A80" s="8">
        <v>42186</v>
      </c>
      <c r="B80" s="10"/>
      <c r="C80" s="6">
        <f t="shared" si="1"/>
        <v>4540294.5274652867</v>
      </c>
      <c r="D80" s="6">
        <f t="shared" si="2"/>
        <v>4286519.0215908252</v>
      </c>
      <c r="E80" s="6">
        <f t="shared" si="3"/>
        <v>4794070.0333397482</v>
      </c>
    </row>
    <row r="81" spans="1:5" ht="16.5" x14ac:dyDescent="0.3">
      <c r="A81" s="5">
        <v>42217</v>
      </c>
      <c r="B81" s="4"/>
      <c r="C81" s="6">
        <f t="shared" si="1"/>
        <v>4536302.592918301</v>
      </c>
      <c r="D81" s="6">
        <f t="shared" si="2"/>
        <v>4278684.903490141</v>
      </c>
      <c r="E81" s="6">
        <f t="shared" si="3"/>
        <v>4793920.282346461</v>
      </c>
    </row>
    <row r="82" spans="1:5" ht="16.5" x14ac:dyDescent="0.3">
      <c r="A82" s="8">
        <v>42248</v>
      </c>
      <c r="B82" s="10"/>
      <c r="C82" s="6">
        <f t="shared" si="1"/>
        <v>4126862.8508015722</v>
      </c>
      <c r="D82" s="6">
        <f t="shared" si="2"/>
        <v>3865431.8629269381</v>
      </c>
      <c r="E82" s="6">
        <f t="shared" si="3"/>
        <v>4388293.8386762068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hb</cp:lastModifiedBy>
  <dcterms:created xsi:type="dcterms:W3CDTF">2020-09-12T03:47:01Z</dcterms:created>
  <dcterms:modified xsi:type="dcterms:W3CDTF">2020-09-13T07:56:44Z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{AD92C76D-5406-4FED-B0FA-26B537EABFAF}</vt:lpwstr>
  </property>
  <property fmtid="{D5CDD505-2E9C-101B-9397-08002B2CF9AE}" pid="3" name="WorkbookGuid">
    <vt:lpwstr>b3d705a9-d91c-4b75-87c1-eca99e500fb3</vt:lpwstr>
  </property>
</Properties>
</file>