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hidePivotFieldList="1" defaultThemeVersion="166925"/>
  <mc:AlternateContent xmlns:mc="http://schemas.openxmlformats.org/markup-compatibility/2006">
    <mc:Choice Requires="x15">
      <x15ac:absPath xmlns:x15ac="http://schemas.microsoft.com/office/spreadsheetml/2010/11/ac" url="F:\HIRAK\2020\Office\ICMAI\08_22_2020\"/>
    </mc:Choice>
  </mc:AlternateContent>
  <xr:revisionPtr revIDLastSave="0" documentId="13_ncr:1_{C4AC9026-6DF9-4151-B623-002FDD9E9E22}" xr6:coauthVersionLast="45" xr6:coauthVersionMax="45" xr10:uidLastSave="{00000000-0000-0000-0000-000000000000}"/>
  <bookViews>
    <workbookView xWindow="-120" yWindow="-120" windowWidth="20730" windowHeight="11160" firstSheet="1" activeTab="5" xr2:uid="{923C6561-28C7-4301-B519-9BE8E43CF991}"/>
  </bookViews>
  <sheets>
    <sheet name="Static" sheetId="1" state="hidden" r:id="rId1"/>
    <sheet name="Energy" sheetId="7" r:id="rId2"/>
    <sheet name="BSE" sheetId="3" r:id="rId3"/>
    <sheet name="Sheet1" sheetId="8" r:id="rId4"/>
    <sheet name="Sheet3" sheetId="10" r:id="rId5"/>
    <sheet name="Sheet2" sheetId="9" r:id="rId6"/>
    <sheet name="BSE STATIC" sheetId="5" state="hidden" r:id="rId7"/>
  </sheets>
  <definedNames>
    <definedName name="ExternalData_1" localSheetId="2" hidden="1">BSE!$A$1:$H$101</definedName>
    <definedName name="ExternalData_1" localSheetId="1" hidden="1">Energy!$A$1:$D$14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7" i="9" l="1"/>
  <c r="L45" i="9"/>
  <c r="U47" i="9"/>
  <c r="U28" i="9"/>
  <c r="U29" i="9"/>
  <c r="U30" i="9"/>
  <c r="U31" i="9"/>
  <c r="U32" i="9"/>
  <c r="U33" i="9"/>
  <c r="U34" i="9"/>
  <c r="U35" i="9"/>
  <c r="U36" i="9"/>
  <c r="U37" i="9"/>
  <c r="U38" i="9"/>
  <c r="U39" i="9"/>
  <c r="U40" i="9"/>
  <c r="U41" i="9"/>
  <c r="U42" i="9"/>
  <c r="U43" i="9"/>
  <c r="U44" i="9"/>
  <c r="U45" i="9"/>
  <c r="U46" i="9"/>
  <c r="U27" i="9"/>
  <c r="J23" i="8" l="1"/>
  <c r="J24" i="8"/>
  <c r="J25" i="8"/>
  <c r="J26" i="8"/>
  <c r="J27" i="8"/>
  <c r="J28" i="8"/>
  <c r="J29" i="8"/>
  <c r="J22" i="8"/>
  <c r="V9" i="9" l="1"/>
  <c r="V8" i="9"/>
  <c r="V7" i="9"/>
  <c r="T9" i="9"/>
  <c r="T8" i="9"/>
  <c r="T7" i="9"/>
  <c r="I9" i="9"/>
  <c r="H9" i="9"/>
  <c r="H8" i="9"/>
  <c r="D24" i="9"/>
  <c r="E6" i="9" s="1"/>
  <c r="K45" i="9"/>
  <c r="K26" i="9"/>
  <c r="K27" i="9"/>
  <c r="K28" i="9"/>
  <c r="K29" i="9"/>
  <c r="K30" i="9"/>
  <c r="K31" i="9"/>
  <c r="K32" i="9"/>
  <c r="K33" i="9"/>
  <c r="K34" i="9"/>
  <c r="K35" i="9"/>
  <c r="K36" i="9"/>
  <c r="K37" i="9"/>
  <c r="K38" i="9"/>
  <c r="K39" i="9"/>
  <c r="K40" i="9"/>
  <c r="K41" i="9"/>
  <c r="K42" i="9"/>
  <c r="K43" i="9"/>
  <c r="K44" i="9"/>
  <c r="K25" i="9"/>
  <c r="S5" i="9"/>
  <c r="H5" i="9"/>
  <c r="U26" i="9"/>
  <c r="J26" i="9"/>
  <c r="E18" i="9" l="1"/>
  <c r="E21" i="9"/>
  <c r="E17" i="9"/>
  <c r="E13" i="9"/>
  <c r="E9" i="9"/>
  <c r="E5" i="9"/>
  <c r="E2" i="9"/>
  <c r="E14" i="9"/>
  <c r="E10" i="9"/>
  <c r="E20" i="9"/>
  <c r="E16" i="9"/>
  <c r="E12" i="9"/>
  <c r="E8" i="9"/>
  <c r="E4" i="9"/>
  <c r="E19" i="9"/>
  <c r="E15" i="9"/>
  <c r="E11" i="9"/>
  <c r="E7" i="9"/>
  <c r="E3" i="9"/>
  <c r="E22" i="9" l="1"/>
  <c r="H46" i="9" l="1"/>
  <c r="H47" i="9" s="1"/>
  <c r="K46" i="9"/>
  <c r="K47" i="9" s="1"/>
  <c r="N3" i="8" l="1"/>
  <c r="N4" i="8"/>
  <c r="N5" i="8"/>
  <c r="N6" i="8"/>
  <c r="N7" i="8"/>
  <c r="N8" i="8"/>
  <c r="N9" i="8"/>
  <c r="N10" i="8"/>
  <c r="N11" i="8"/>
  <c r="N12" i="8"/>
  <c r="N13" i="8"/>
  <c r="N14" i="8"/>
  <c r="N15" i="8"/>
  <c r="N16" i="8"/>
  <c r="N17" i="8"/>
  <c r="N18" i="8"/>
  <c r="N19" i="8"/>
  <c r="N20" i="8"/>
  <c r="N21" i="8"/>
  <c r="N2" i="8"/>
  <c r="Q7" i="8" l="1"/>
  <c r="R4" i="8" l="1"/>
  <c r="Q4" i="8"/>
  <c r="V2" i="8"/>
  <c r="J3" i="8"/>
  <c r="J4" i="8"/>
  <c r="J5" i="8"/>
  <c r="J6" i="8"/>
  <c r="J7" i="8"/>
  <c r="J8" i="8"/>
  <c r="J9" i="8"/>
  <c r="J10" i="8"/>
  <c r="J11" i="8"/>
  <c r="J12" i="8"/>
  <c r="J13" i="8"/>
  <c r="J14" i="8"/>
  <c r="J15" i="8"/>
  <c r="J16" i="8"/>
  <c r="J17" i="8"/>
  <c r="J18" i="8"/>
  <c r="J19" i="8"/>
  <c r="J20" i="8"/>
  <c r="J21" i="8"/>
  <c r="J2" i="8"/>
  <c r="I2" i="8" a="1"/>
  <c r="I2" i="8" s="1"/>
  <c r="L2" i="8" a="1"/>
  <c r="L2" i="8" s="1"/>
  <c r="P2" i="8" a="1"/>
  <c r="P2" i="8" s="1"/>
  <c r="U6" i="8"/>
  <c r="U7" i="8" s="1"/>
  <c r="U5" i="8"/>
  <c r="I22" i="8" a="1"/>
  <c r="I22" i="8" s="1"/>
  <c r="K3" i="8"/>
  <c r="K4" i="8"/>
  <c r="K5" i="8"/>
  <c r="K6" i="8"/>
  <c r="K7" i="8"/>
  <c r="K8" i="8"/>
  <c r="K9" i="8"/>
  <c r="K10" i="8"/>
  <c r="K11" i="8"/>
  <c r="K12" i="8"/>
  <c r="K13" i="8"/>
  <c r="K14" i="8"/>
  <c r="K15" i="8"/>
  <c r="K16" i="8"/>
  <c r="K17" i="8"/>
  <c r="K18" i="8"/>
  <c r="K19" i="8"/>
  <c r="K20" i="8"/>
  <c r="K21" i="8"/>
  <c r="K2" i="8"/>
  <c r="U3" i="8" a="1"/>
  <c r="U3" i="8" s="1"/>
  <c r="U2" i="8"/>
  <c r="M20" i="8" l="1"/>
  <c r="M16" i="8"/>
  <c r="M12" i="8"/>
  <c r="M8" i="8"/>
  <c r="M4" i="8"/>
  <c r="M19" i="8"/>
  <c r="M15" i="8"/>
  <c r="M11" i="8"/>
  <c r="M7" i="8"/>
  <c r="M3" i="8"/>
  <c r="M21" i="8"/>
  <c r="M17" i="8"/>
  <c r="M13" i="8"/>
  <c r="M9" i="8"/>
  <c r="M5" i="8"/>
  <c r="M2" i="8"/>
  <c r="M18" i="8"/>
  <c r="M14" i="8"/>
  <c r="M10" i="8"/>
  <c r="M6" i="8"/>
  <c r="V7"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AC87F8A-4299-47B8-BDF1-3CD5AFB2BCF4}" keepAlive="1" name="Query - BSE" description="Connection to the 'BSE' query in the workbook." type="5" refreshedVersion="6" background="1" saveData="1">
    <dbPr connection="Provider=Microsoft.Mashup.OleDb.1;Data Source=$Workbook$;Location=BSE;Extended Properties=&quot;&quot;" command="SELECT * FROM [BSE]"/>
  </connection>
  <connection id="2" xr16:uid="{30762DBA-FF83-4512-9793-D9FF2D58C922}" keepAlive="1" name="Query - Wholesale spot petroleum prices, 05/13/20 close" description="Connection to the 'Wholesale spot petroleum prices, 05/13/20 close' query in the workbook." type="5" refreshedVersion="6" background="1" saveData="1">
    <dbPr connection="Provider=Microsoft.Mashup.OleDb.1;Data Source=$Workbook$;Location=&quot;Wholesale spot petroleum prices, 05/13/20 close&quot;;Extended Properties=&quot;&quot;" command="SELECT * FROM [Wholesale spot petroleum prices, 05/13/20 close]"/>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<sst xmlns="http://schemas.openxmlformats.org/spreadsheetml/2006/main" count="324" uniqueCount="80">
  <si>
    <t>Date</t>
  </si>
  <si>
    <t>Open</t>
  </si>
  <si>
    <t>High</t>
  </si>
  <si>
    <t>Low</t>
  </si>
  <si>
    <t>Close*</t>
  </si>
  <si>
    <t>Adj. close**</t>
  </si>
  <si>
    <t>Volume</t>
  </si>
  <si>
    <t>-</t>
  </si>
  <si>
    <t>1,16,900</t>
  </si>
  <si>
    <t>1,41,500</t>
  </si>
  <si>
    <t>*Close price adjusted for splits.**Adjusted close price adjusted for both dividends and splits.</t>
  </si>
  <si>
    <t>Wholesale spot petroleum prices, 05/13/20 close</t>
  </si>
  <si>
    <t>Product</t>
  </si>
  <si>
    <t>Area</t>
  </si>
  <si>
    <t>Price</t>
  </si>
  <si>
    <t>% change*</t>
  </si>
  <si>
    <t>Crude Oil ($/barrel)</t>
  </si>
  <si>
    <t>WTI</t>
  </si>
  <si>
    <t>Brent</t>
  </si>
  <si>
    <t>Louisiana Light</t>
  </si>
  <si>
    <t>Gasoline (RBOB) ($/gallon)</t>
  </si>
  <si>
    <t>NY Harbor</t>
  </si>
  <si>
    <t>Gulf Coast</t>
  </si>
  <si>
    <t>Los Angeles</t>
  </si>
  <si>
    <t>Heating Oil ($/gallon)</t>
  </si>
  <si>
    <t>3:2:1 Crack Spread ($/barrel)</t>
  </si>
  <si>
    <t>Gulf Coast (LLS)</t>
  </si>
  <si>
    <t>Low-Sulfur Diesel ($/gallon)</t>
  </si>
  <si>
    <t>Propane ($/gallon)</t>
  </si>
  <si>
    <t>Mont Belvieu, TX</t>
  </si>
  <si>
    <t>Crude Oil ($/barrel)</t>
  </si>
  <si>
    <t>Gasoline (RBOB) ($/gallon)</t>
  </si>
  <si>
    <t>Heating Oil ($/gallon)</t>
  </si>
  <si>
    <t>3:2:1 Crack Spread ($/barrel)</t>
  </si>
  <si>
    <t>Low-Sulfur Diesel ($/gallon)</t>
  </si>
  <si>
    <t>Propane ($/gallon)</t>
  </si>
  <si>
    <t>July</t>
  </si>
  <si>
    <t>June</t>
  </si>
  <si>
    <t>May</t>
  </si>
  <si>
    <t>April</t>
  </si>
  <si>
    <t>March</t>
  </si>
  <si>
    <t>August</t>
  </si>
  <si>
    <t>Month</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</si>
  <si>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</si>
  <si>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</si>
  <si>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</si>
  <si>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</si>
  <si>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</si>
  <si>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</si>
  <si>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</si>
  <si>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</si>
  <si>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</si>
  <si>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</si>
  <si>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</si>
  <si>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</si>
  <si>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</si>
  <si>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</si>
  <si>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</si>
  <si>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</si>
  <si>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</si>
  <si>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</si>
  <si>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</si>
  <si>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</si>
  <si>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</si>
  <si>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</si>
  <si>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</si>
  <si>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</si>
  <si>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RESIDUAL OUTPUT</t>
  </si>
  <si>
    <t>Observation</t>
  </si>
  <si>
    <t>Predicted Close*</t>
  </si>
  <si>
    <t>Residuals</t>
  </si>
  <si>
    <t>Standard Residuals</t>
  </si>
  <si>
    <t>PROBABILITY OUTPUT</t>
  </si>
  <si>
    <t>Percentile</t>
  </si>
  <si>
    <t>R squared</t>
  </si>
  <si>
    <t>Adjusted R-Squared
It measures the proportion of variation explained by only those independent variables that really help in explaining the dependent variable. It penalizes you for adding independent variable that do not help in predicting the dependent variable.
Adjusted R-Squared can be calculated mathematically in terms of sum of squares. The only difference between R-square and Adjusted R-square equation is degree of freedom.</t>
  </si>
  <si>
    <t xml:space="preserve">R-squared (R²)
It measures the proportion of the variation in your dependent variable explained by all of your independent variables in the model. It assumes that every independent variable in the model helps to explain variation in the dependent variable. In reality, some independent variables (predictors) don't help to explain dependent (target) variable. In other words, some variables do not contribute in predicting target variable.
Mathematically, R-squared is calculated by dividing sum of squares of residuals (SSres) by total sum of squares (SStot) and then subtract it from 1. In this case, SStot measures total variation. SSreg measures explained variation and SSres measures unexplained variation.
As SSres + SSreg = SStot, R² = Explained variation / Total Variation 
R-Squared is also called coefficient of determination. It lies between 0% and 100%. A r-squared value of 100% means the model explains all the variation of the target variable. And a value of 0% measures zero predictive power of the model. Higher R-squared value, better the model.
</t>
  </si>
  <si>
    <t>P-values and coefficients in regression analysis work together to tell you which relationships in your model are statistically significant and the nature of those relationships. The coefficients describe the mathematical relationship between each independent variable and the dependent variable. The p-values for the coefficients indicate whether these relationships are statistically significant.
After fitting a regression model, check the residual plots first to be sure that you have unbiased estimates. After that, it’s time to interpret the statistical output. Linear regression analysis can produce a lot of results, which I’ll help you navigate. In this post, I cover interpreting the p-values and coefficients for the independent variables.</t>
  </si>
  <si>
    <t xml:space="preserve">Regression analysis is a form of inferential statistics. The p-values help determine whether the relationships that you observe in your sample also exist in the larger population. The p-value for each independent variable tests the null hypothesis that the variable has no correlation with the dependent variable. If there is no correlation, there is no association between the changes in the independent variable and the shifts in the dependent variable. In other words, there is insufficient evidence to conclude that there is effect at the population level.
If the p-value for a variable is less than your significance level, your sample data provide enough evidence to reject the null hypothesis for the entire population. Your data favor the hypothesis that there is a non-zero correlation. Changes in the independent variable are associated with changes in the response at the population level. This variable is statistically significant and probably a worthwhile addition to your regression model.
</t>
  </si>
  <si>
    <t>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</si>
</sst>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00000"/>
    <numFmt numFmtId="165" formatCode="0.00000"/>
    <numFmt numFmtId="166" formatCode="0.00000000%"/>
  </numFmts>
  <fonts count="11" x14ac:knownFonts="1">
    <font>
      <sz val="11"/>
      <color theme="1"/>
      <name val="Calibri"/>
      <family val="2"/>
      <scheme val="minor"/>
    </font>
    <font>
      <b/>
      <sz val="12"/>
      <color rgb="FF333333"/>
      <name val="Arial"/>
      <family val="2"/>
    </font>
    <font>
      <sz val="12"/>
      <color rgb="FF333333"/>
      <name val="Arial"/>
      <family val="2"/>
    </font>
    <font>
      <sz val="8"/>
      <color rgb="FF5B636A"/>
      <name val="Arial"/>
      <family val="2"/>
    </font>
    <font>
      <sz val="10"/>
      <color rgb="FF000000"/>
      <name val="Arial"/>
      <family val="2"/>
    </font>
    <font>
      <u/>
      <sz val="11"/>
      <color theme="10"/>
      <name val="Calibri"/>
      <family val="2"/>
      <scheme val="minor"/>
    </font>
    <font>
      <sz val="8"/>
      <name val="Calibri"/>
      <family val="2"/>
      <scheme val="minor"/>
    </font>
    <font>
      <b/>
      <sz val="11"/>
      <color theme="0"/>
      <name val="Calibri"/>
      <family val="2"/>
      <scheme val="minor"/>
    </font>
    <font>
      <i/>
      <sz val="11"/>
      <color theme="1"/>
      <name val="Calibri"/>
      <family val="2"/>
      <scheme val="minor"/>
    </font>
    <font>
      <sz val="11"/>
      <color theme="1"/>
      <name val="Calibri"/>
      <family val="2"/>
      <scheme val="minor"/>
    </font>
    <font>
      <u/>
      <sz val="12"/>
      <color rgb="FF006C8E"/>
      <name val="Segoe UI"/>
      <family val="2"/>
    </font>
  </fonts>
  <fills count="9">
    <fill>
      <patternFill patternType="none"/>
    </fill>
    <fill>
      <patternFill patternType="gray125"/>
    </fill>
    <fill>
      <patternFill patternType="solid">
        <fgColor rgb="FFFFFFFF"/>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rgb="FFFFFF00"/>
        <bgColor indexed="64"/>
      </patternFill>
    </fill>
    <fill>
      <patternFill patternType="solid">
        <fgColor rgb="FFF6F6F6"/>
        <bgColor indexed="64"/>
      </patternFill>
    </fill>
    <fill>
      <patternFill patternType="solid">
        <fgColor rgb="FF92D050"/>
        <bgColor indexed="64"/>
      </patternFill>
    </fill>
    <fill>
      <patternFill patternType="solid">
        <fgColor theme="7" tint="0.79998168889431442"/>
        <bgColor indexed="64"/>
      </patternFill>
    </fill>
  </fills>
  <borders count="10">
    <border>
      <left/>
      <right/>
      <top/>
      <bottom/>
      <diagonal/>
    </border>
    <border>
      <left/>
      <right/>
      <top/>
      <bottom style="thick">
        <color rgb="FF0096D7"/>
      </bottom>
      <diagonal/>
    </border>
    <border>
      <left/>
      <right/>
      <top style="mediumDashed">
        <color rgb="FFD8D8D8"/>
      </top>
      <bottom/>
      <diagonal/>
    </border>
    <border>
      <left/>
      <right/>
      <top style="medium">
        <color rgb="FFE0E4E9"/>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bottom style="medium">
        <color indexed="64"/>
      </bottom>
      <diagonal/>
    </border>
    <border>
      <left/>
      <right/>
      <top style="medium">
        <color indexed="64"/>
      </top>
      <bottom style="thin">
        <color indexed="64"/>
      </bottom>
      <diagonal/>
    </border>
    <border>
      <left style="medium">
        <color rgb="FFDDDDDD"/>
      </left>
      <right style="medium">
        <color rgb="FFDDDDDD"/>
      </right>
      <top style="medium">
        <color rgb="FFDDDDDD"/>
      </top>
      <bottom style="medium">
        <color rgb="FFDDDDDD"/>
      </bottom>
      <diagonal/>
    </border>
  </borders>
  <cellStyleXfs count="3">
    <xf numFmtId="0" fontId="0" fillId="0" borderId="0"/>
    <xf numFmtId="0" fontId="5" fillId="0" borderId="0" applyNumberFormat="0" applyFill="0" applyBorder="0" applyAlignment="0" applyProtection="0"/>
    <xf numFmtId="9" fontId="9" fillId="0" borderId="0" applyFont="0" applyFill="0" applyBorder="0" applyAlignment="0" applyProtection="0"/>
  </cellStyleXfs>
  <cellXfs count="52">
    <xf numFmtId="0" fontId="0" fillId="0" borderId="0" xfId="0"/>
    <xf numFmtId="0" fontId="0" fillId="0" borderId="0" xfId="0" applyNumberFormat="1"/>
    <xf numFmtId="0" fontId="1" fillId="2" borderId="1" xfId="0" applyFont="1" applyFill="1" applyBorder="1" applyAlignment="1">
      <alignment horizontal="left" wrapText="1" indent="1"/>
    </xf>
    <xf numFmtId="0" fontId="2" fillId="2" borderId="0" xfId="0" applyFont="1" applyFill="1" applyAlignment="1">
      <alignment horizontal="left" vertical="top" wrapText="1" indent="1"/>
    </xf>
    <xf numFmtId="0" fontId="2" fillId="2" borderId="0" xfId="0" applyFont="1" applyFill="1" applyAlignment="1">
      <alignment horizontal="right" vertical="top" wrapText="1" indent="1"/>
    </xf>
    <xf numFmtId="0" fontId="2" fillId="2" borderId="2" xfId="0" applyFont="1" applyFill="1" applyBorder="1" applyAlignment="1">
      <alignment horizontal="left" vertical="top" wrapText="1" indent="1"/>
    </xf>
    <xf numFmtId="0" fontId="2" fillId="2" borderId="2" xfId="0" applyFont="1" applyFill="1" applyBorder="1" applyAlignment="1">
      <alignment horizontal="right" vertical="top" wrapText="1" inden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15" fontId="4" fillId="2" borderId="3" xfId="0" applyNumberFormat="1" applyFont="1" applyFill="1" applyBorder="1" applyAlignment="1">
      <alignment horizontal="left" vertical="center" indent="1"/>
    </xf>
    <xf numFmtId="4" fontId="4" fillId="2" borderId="3" xfId="0" applyNumberFormat="1" applyFont="1" applyFill="1" applyBorder="1" applyAlignment="1">
      <alignment horizontal="right" vertical="center" indent="1"/>
    </xf>
    <xf numFmtId="0" fontId="4" fillId="2" borderId="3" xfId="0" applyFont="1" applyFill="1" applyBorder="1" applyAlignment="1">
      <alignment horizontal="right" vertical="center" indent="1"/>
    </xf>
    <xf numFmtId="3" fontId="4" fillId="2" borderId="3" xfId="0" applyNumberFormat="1" applyFont="1" applyFill="1" applyBorder="1" applyAlignment="1">
      <alignment horizontal="right" vertical="center" indent="1"/>
    </xf>
    <xf numFmtId="14" fontId="0" fillId="0" borderId="0" xfId="0" applyNumberFormat="1"/>
    <xf numFmtId="0" fontId="1" fillId="2" borderId="1" xfId="0" applyFont="1" applyFill="1" applyBorder="1" applyAlignment="1">
      <alignment horizontal="right" wrapText="1" indent="1"/>
    </xf>
    <xf numFmtId="0" fontId="5" fillId="2" borderId="2" xfId="1" applyFill="1" applyBorder="1" applyAlignment="1">
      <alignment horizontal="left" vertical="top" wrapText="1" indent="1"/>
    </xf>
    <xf numFmtId="0" fontId="0" fillId="0" borderId="0" xfId="0"/>
    <xf numFmtId="0" fontId="0" fillId="0" borderId="0" xfId="0"/>
    <xf numFmtId="0" fontId="0" fillId="0" borderId="0" xfId="0"/>
    <xf numFmtId="0" fontId="7" fillId="3" borderId="4" xfId="0" applyFont="1" applyFill="1" applyBorder="1"/>
    <xf numFmtId="0" fontId="7" fillId="3" borderId="5" xfId="0" applyFont="1" applyFill="1" applyBorder="1"/>
    <xf numFmtId="0" fontId="7" fillId="3" borderId="6" xfId="0" applyFont="1" applyFill="1" applyBorder="1"/>
    <xf numFmtId="0" fontId="0" fillId="4" borderId="5" xfId="0" applyFont="1" applyFill="1" applyBorder="1"/>
    <xf numFmtId="0" fontId="0" fillId="0" borderId="5" xfId="0" applyFont="1" applyBorder="1"/>
    <xf numFmtId="14" fontId="0" fillId="4" borderId="4" xfId="0" applyNumberFormat="1" applyFont="1" applyFill="1" applyBorder="1"/>
    <xf numFmtId="0" fontId="0" fillId="4" borderId="5" xfId="0" applyNumberFormat="1" applyFont="1" applyFill="1" applyBorder="1"/>
    <xf numFmtId="0" fontId="0" fillId="4" borderId="6" xfId="0" applyNumberFormat="1" applyFont="1" applyFill="1" applyBorder="1"/>
    <xf numFmtId="14" fontId="0" fillId="0" borderId="4" xfId="0" applyNumberFormat="1" applyFont="1" applyBorder="1"/>
    <xf numFmtId="0" fontId="0" fillId="0" borderId="5" xfId="0" applyNumberFormat="1" applyFont="1" applyBorder="1"/>
    <xf numFmtId="0" fontId="0" fillId="0" borderId="6" xfId="0" applyNumberFormat="1" applyFont="1" applyBorder="1"/>
    <xf numFmtId="0" fontId="0" fillId="5" borderId="0" xfId="0" applyFill="1"/>
    <xf numFmtId="0" fontId="0" fillId="0" borderId="0" xfId="0" applyFill="1" applyBorder="1" applyAlignment="1"/>
    <xf numFmtId="0" fontId="0" fillId="0" borderId="7" xfId="0" applyFill="1" applyBorder="1" applyAlignment="1"/>
    <xf numFmtId="0" fontId="8" fillId="0" borderId="8" xfId="0" applyFont="1" applyFill="1" applyBorder="1" applyAlignment="1">
      <alignment horizontal="center"/>
    </xf>
    <xf numFmtId="0" fontId="8" fillId="0" borderId="8" xfId="0" applyFont="1" applyFill="1" applyBorder="1" applyAlignment="1">
      <alignment horizontal="centerContinuous"/>
    </xf>
    <xf numFmtId="164" fontId="0" fillId="0" borderId="0" xfId="0" applyNumberFormat="1" applyFill="1" applyBorder="1" applyAlignment="1"/>
    <xf numFmtId="0" fontId="0" fillId="5" borderId="0" xfId="0" applyFill="1" applyBorder="1" applyAlignment="1"/>
    <xf numFmtId="0" fontId="0" fillId="5" borderId="7" xfId="0" applyFill="1" applyBorder="1" applyAlignment="1"/>
    <xf numFmtId="0" fontId="0" fillId="0" borderId="0" xfId="0"/>
    <xf numFmtId="0" fontId="0" fillId="7" borderId="0" xfId="0" applyFill="1"/>
    <xf numFmtId="165" fontId="0" fillId="7" borderId="0" xfId="0" applyNumberFormat="1" applyFill="1"/>
    <xf numFmtId="0" fontId="0" fillId="7" borderId="0" xfId="0" applyFill="1" applyAlignment="1">
      <alignment horizontal="left" vertical="top" wrapText="1"/>
    </xf>
    <xf numFmtId="0" fontId="10" fillId="6" borderId="9" xfId="0" applyFont="1" applyFill="1" applyBorder="1" applyAlignment="1">
      <alignment horizontal="center" vertical="center" wrapText="1"/>
    </xf>
    <xf numFmtId="0" fontId="0" fillId="7" borderId="0" xfId="0" applyFill="1" applyBorder="1" applyAlignment="1"/>
    <xf numFmtId="10" fontId="0" fillId="0" borderId="0" xfId="2" applyNumberFormat="1" applyFont="1" applyFill="1" applyBorder="1" applyAlignment="1"/>
    <xf numFmtId="166" fontId="0" fillId="0" borderId="0" xfId="2" applyNumberFormat="1" applyFont="1" applyFill="1" applyBorder="1" applyAlignment="1"/>
    <xf numFmtId="10" fontId="0" fillId="0" borderId="7" xfId="2" applyNumberFormat="1" applyFont="1" applyFill="1" applyBorder="1" applyAlignment="1"/>
    <xf numFmtId="0" fontId="0" fillId="0" borderId="0" xfId="0"/>
    <xf numFmtId="0" fontId="0" fillId="8" borderId="0" xfId="0" applyFill="1"/>
    <xf numFmtId="0" fontId="0" fillId="2" borderId="0" xfId="0" applyFill="1" applyAlignment="1">
      <alignment horizontal="left" vertical="center"/>
    </xf>
    <xf numFmtId="0" fontId="0" fillId="0" borderId="0" xfId="0"/>
    <xf numFmtId="0" fontId="3" fillId="2" borderId="3" xfId="0" applyFont="1" applyFill="1" applyBorder="1" applyAlignment="1">
      <alignment vertical="center" wrapText="1"/>
    </xf>
  </cellXfs>
  <cellStyles count="3">
    <cellStyle name="Hyperlink" xfId="1" builtinId="8"/>
    <cellStyle name="Normal" xfId="0" builtinId="0"/>
    <cellStyle name="Percent" xfId="2" builtinId="5"/>
  </cellStyles>
  <dxfs count="9">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lineChart>
        <c:grouping val="standard"/>
        <c:varyColors val="0"/>
        <c:ser>
          <c:idx val="0"/>
          <c:order val="0"/>
          <c:tx>
            <c:strRef>
              <c:f>Sheet1!$B$1</c:f>
              <c:strCache>
                <c:ptCount val="1"/>
                <c:pt idx="0">
                  <c:v>Open</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numRef>
              <c:f>Sheet1!$A$2:$A$21</c:f>
              <c:numCache>
                <c:formatCode>m/d/yyyy</c:formatCode>
                <c:ptCount val="20"/>
                <c:pt idx="0">
                  <c:v>44063</c:v>
                </c:pt>
                <c:pt idx="1">
                  <c:v>44062</c:v>
                </c:pt>
                <c:pt idx="2">
                  <c:v>44061</c:v>
                </c:pt>
                <c:pt idx="3">
                  <c:v>44060</c:v>
                </c:pt>
                <c:pt idx="4">
                  <c:v>44057</c:v>
                </c:pt>
                <c:pt idx="5">
                  <c:v>44056</c:v>
                </c:pt>
                <c:pt idx="6">
                  <c:v>44055</c:v>
                </c:pt>
                <c:pt idx="7">
                  <c:v>44054</c:v>
                </c:pt>
                <c:pt idx="8">
                  <c:v>44053</c:v>
                </c:pt>
                <c:pt idx="9">
                  <c:v>44050</c:v>
                </c:pt>
                <c:pt idx="10">
                  <c:v>44049</c:v>
                </c:pt>
                <c:pt idx="11">
                  <c:v>44048</c:v>
                </c:pt>
                <c:pt idx="12">
                  <c:v>44047</c:v>
                </c:pt>
                <c:pt idx="13">
                  <c:v>44046</c:v>
                </c:pt>
                <c:pt idx="14">
                  <c:v>44043</c:v>
                </c:pt>
                <c:pt idx="15">
                  <c:v>44042</c:v>
                </c:pt>
                <c:pt idx="16">
                  <c:v>44041</c:v>
                </c:pt>
                <c:pt idx="17">
                  <c:v>44040</c:v>
                </c:pt>
                <c:pt idx="18">
                  <c:v>44039</c:v>
                </c:pt>
                <c:pt idx="19">
                  <c:v>44036</c:v>
                </c:pt>
              </c:numCache>
            </c:numRef>
          </c:cat>
          <c:val>
            <c:numRef>
              <c:f>Sheet1!$B$2:$B$21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val>
          <c:smooth val="0"/>
          <c:extLst>
            <c:ext xmlns:c16="http://schemas.microsoft.com/office/drawing/2014/chart" uri="{C3380CC4-5D6E-409C-BE32-E72D297353CC}">
              <c16:uniqueId val="{00000000-0277-4503-970A-0214D8CD330B}"/>
            </c:ext>
          </c:extLst>
        </c:ser>
        <c:ser>
          <c:idx val="1"/>
          <c:order val="1"/>
          <c:tx>
            <c:strRef>
              <c:f>Sheet1!$E$1</c:f>
              <c:strCache>
                <c:ptCount val="1"/>
                <c:pt idx="0">
                  <c:v>Close*</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Sheet1!$A$2:$A$21</c:f>
              <c:numCache>
                <c:formatCode>m/d/yyyy</c:formatCode>
                <c:ptCount val="20"/>
                <c:pt idx="0">
                  <c:v>44063</c:v>
                </c:pt>
                <c:pt idx="1">
                  <c:v>44062</c:v>
                </c:pt>
                <c:pt idx="2">
                  <c:v>44061</c:v>
                </c:pt>
                <c:pt idx="3">
                  <c:v>44060</c:v>
                </c:pt>
                <c:pt idx="4">
                  <c:v>44057</c:v>
                </c:pt>
                <c:pt idx="5">
                  <c:v>44056</c:v>
                </c:pt>
                <c:pt idx="6">
                  <c:v>44055</c:v>
                </c:pt>
                <c:pt idx="7">
                  <c:v>44054</c:v>
                </c:pt>
                <c:pt idx="8">
                  <c:v>44053</c:v>
                </c:pt>
                <c:pt idx="9">
                  <c:v>44050</c:v>
                </c:pt>
                <c:pt idx="10">
                  <c:v>44049</c:v>
                </c:pt>
                <c:pt idx="11">
                  <c:v>44048</c:v>
                </c:pt>
                <c:pt idx="12">
                  <c:v>44047</c:v>
                </c:pt>
                <c:pt idx="13">
                  <c:v>44046</c:v>
                </c:pt>
                <c:pt idx="14">
                  <c:v>44043</c:v>
                </c:pt>
                <c:pt idx="15">
                  <c:v>44042</c:v>
                </c:pt>
                <c:pt idx="16">
                  <c:v>44041</c:v>
                </c:pt>
                <c:pt idx="17">
                  <c:v>44040</c:v>
                </c:pt>
                <c:pt idx="18">
                  <c:v>44039</c:v>
                </c:pt>
                <c:pt idx="19">
                  <c:v>44036</c:v>
                </c:pt>
              </c:numCache>
            </c:numRef>
          </c:cat>
          <c:val>
            <c:numRef>
              <c:f>Sheet1!$E$2:$E$21</c:f>
              <c:numCache>
                <c:formatCode>General</c:formatCode>
                <c:ptCount val="20"/>
                <c:pt idx="0">
                  <c:v>38333.08</c:v>
                </c:pt>
                <c:pt idx="1">
                  <c:v>38614.79</c:v>
                </c:pt>
                <c:pt idx="2">
                  <c:v>38528.32</c:v>
                </c:pt>
                <c:pt idx="3">
                  <c:v>38050.78</c:v>
                </c:pt>
                <c:pt idx="4">
                  <c:v>37877.339999999997</c:v>
                </c:pt>
                <c:pt idx="5">
                  <c:v>38310.49</c:v>
                </c:pt>
                <c:pt idx="6">
                  <c:v>38369.629999999997</c:v>
                </c:pt>
                <c:pt idx="7">
                  <c:v>38407.01</c:v>
                </c:pt>
                <c:pt idx="8">
                  <c:v>38182.080000000002</c:v>
                </c:pt>
                <c:pt idx="9">
                  <c:v>38040.57</c:v>
                </c:pt>
                <c:pt idx="10">
                  <c:v>38025.449999999997</c:v>
                </c:pt>
                <c:pt idx="11">
                  <c:v>37663.33</c:v>
                </c:pt>
                <c:pt idx="12">
                  <c:v>37687.910000000003</c:v>
                </c:pt>
                <c:pt idx="13">
                  <c:v>36939.599999999999</c:v>
                </c:pt>
                <c:pt idx="14">
                  <c:v>37606.89</c:v>
                </c:pt>
                <c:pt idx="15">
                  <c:v>37736.07</c:v>
                </c:pt>
                <c:pt idx="16">
                  <c:v>38071.129999999997</c:v>
                </c:pt>
                <c:pt idx="17">
                  <c:v>38492.949999999997</c:v>
                </c:pt>
                <c:pt idx="18">
                  <c:v>37934.730000000003</c:v>
                </c:pt>
                <c:pt idx="19">
                  <c:v>38128.9</c:v>
                </c:pt>
              </c:numCache>
            </c:numRef>
          </c:val>
          <c:smooth val="0"/>
          <c:extLst>
            <c:ext xmlns:c16="http://schemas.microsoft.com/office/drawing/2014/chart" uri="{C3380CC4-5D6E-409C-BE32-E72D297353CC}">
              <c16:uniqueId val="{00000001-0277-4503-970A-0214D8CD330B}"/>
            </c:ext>
          </c:extLst>
        </c:ser>
        <c:dLbls>
          <c:showLegendKey val="0"/>
          <c:showVal val="0"/>
          <c:showCatName val="0"/>
          <c:showSerName val="0"/>
          <c:showPercent val="0"/>
          <c:showBubbleSize val="0"/>
        </c:dLbls>
        <c:smooth val="0"/>
        <c:axId val="633495704"/>
        <c:axId val="633498984"/>
      </c:lineChart>
      <c:dateAx>
        <c:axId val="633495704"/>
        <c:scaling>
          <c:orientation val="minMax"/>
        </c:scaling>
        <c:delete val="0"/>
        <c:axPos val="b"/>
        <c:numFmt formatCode="m/d/yyyy" sourceLinked="1"/>
        <c:majorTickMark val="out"/>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3498984"/>
        <c:crosses val="autoZero"/>
        <c:auto val="1"/>
        <c:lblOffset val="100"/>
        <c:baseTimeUnit val="days"/>
      </c:dateAx>
      <c:valAx>
        <c:axId val="63349898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33495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Sheet1!$E$1</c:f>
              <c:strCache>
                <c:ptCount val="1"/>
                <c:pt idx="0">
                  <c:v>Close*</c:v>
                </c:pt>
              </c:strCache>
            </c:strRef>
          </c:tx>
          <c:spPr>
            <a:ln w="25400" cap="rnd">
              <a:noFill/>
              <a:round/>
            </a:ln>
            <a:effectLst/>
          </c:spPr>
          <c:marker>
            <c:symbol val="diamond"/>
            <c:size val="6"/>
            <c:spPr>
              <a:solidFill>
                <a:schemeClr val="accent1"/>
              </a:solidFill>
              <a:ln w="9525">
                <a:solidFill>
                  <a:schemeClr val="accent1"/>
                </a:solidFill>
                <a:round/>
              </a:ln>
              <a:effectLst/>
            </c:spPr>
          </c:marker>
          <c:trendline>
            <c:spPr>
              <a:ln w="9525" cap="rnd">
                <a:solidFill>
                  <a:schemeClr val="accent1"/>
                </a:solidFill>
              </a:ln>
              <a:effectLst/>
            </c:spPr>
            <c:trendlineType val="linear"/>
            <c:dispRSqr val="0"/>
            <c:dispEq val="1"/>
            <c:trendlineLbl>
              <c:layout>
                <c:manualLayout>
                  <c:x val="5.876356080489939E-2"/>
                  <c:y val="-0.27510995864242105"/>
                </c:manualLayout>
              </c:layout>
              <c:numFmt formatCode="General" sourceLinked="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trendlineLbl>
          </c:trendline>
          <c:xVal>
            <c:numRef>
              <c:f>Sheet1!$B$2:$B$21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Sheet1!$E$2:$E$21</c:f>
              <c:numCache>
                <c:formatCode>General</c:formatCode>
                <c:ptCount val="20"/>
                <c:pt idx="0">
                  <c:v>38333.08</c:v>
                </c:pt>
                <c:pt idx="1">
                  <c:v>38614.79</c:v>
                </c:pt>
                <c:pt idx="2">
                  <c:v>38528.32</c:v>
                </c:pt>
                <c:pt idx="3">
                  <c:v>38050.78</c:v>
                </c:pt>
                <c:pt idx="4">
                  <c:v>37877.339999999997</c:v>
                </c:pt>
                <c:pt idx="5">
                  <c:v>38310.49</c:v>
                </c:pt>
                <c:pt idx="6">
                  <c:v>38369.629999999997</c:v>
                </c:pt>
                <c:pt idx="7">
                  <c:v>38407.01</c:v>
                </c:pt>
                <c:pt idx="8">
                  <c:v>38182.080000000002</c:v>
                </c:pt>
                <c:pt idx="9">
                  <c:v>38040.57</c:v>
                </c:pt>
                <c:pt idx="10">
                  <c:v>38025.449999999997</c:v>
                </c:pt>
                <c:pt idx="11">
                  <c:v>37663.33</c:v>
                </c:pt>
                <c:pt idx="12">
                  <c:v>37687.910000000003</c:v>
                </c:pt>
                <c:pt idx="13">
                  <c:v>36939.599999999999</c:v>
                </c:pt>
                <c:pt idx="14">
                  <c:v>37606.89</c:v>
                </c:pt>
                <c:pt idx="15">
                  <c:v>37736.07</c:v>
                </c:pt>
                <c:pt idx="16">
                  <c:v>38071.129999999997</c:v>
                </c:pt>
                <c:pt idx="17">
                  <c:v>38492.949999999997</c:v>
                </c:pt>
                <c:pt idx="18">
                  <c:v>37934.730000000003</c:v>
                </c:pt>
                <c:pt idx="19">
                  <c:v>38128.9</c:v>
                </c:pt>
              </c:numCache>
            </c:numRef>
          </c:yVal>
          <c:smooth val="0"/>
          <c:extLst>
            <c:ext xmlns:c16="http://schemas.microsoft.com/office/drawing/2014/chart" uri="{C3380CC4-5D6E-409C-BE32-E72D297353CC}">
              <c16:uniqueId val="{00000000-1A53-4A68-BD30-C13A1C43E184}"/>
            </c:ext>
          </c:extLst>
        </c:ser>
        <c:ser>
          <c:idx val="1"/>
          <c:order val="1"/>
          <c:tx>
            <c:v>pred y</c:v>
          </c:tx>
          <c:spPr>
            <a:ln w="25400" cap="rnd">
              <a:noFill/>
              <a:round/>
            </a:ln>
            <a:effectLst/>
          </c:spPr>
          <c:marker>
            <c:symbol val="square"/>
            <c:size val="6"/>
            <c:spPr>
              <a:solidFill>
                <a:schemeClr val="accent2"/>
              </a:solidFill>
              <a:ln w="9525">
                <a:solidFill>
                  <a:schemeClr val="accent2"/>
                </a:solidFill>
                <a:round/>
              </a:ln>
              <a:effectLst/>
            </c:spPr>
          </c:marker>
          <c:xVal>
            <c:numRef>
              <c:f>Sheet1!$B$2:$B$21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Sheet1!$I$2:$I$21</c:f>
              <c:numCache>
                <c:formatCode>General</c:formatCode>
                <c:ptCount val="20"/>
                <c:pt idx="0">
                  <c:v>38168.321669230761</c:v>
                </c:pt>
                <c:pt idx="1">
                  <c:v>38470.523733277871</c:v>
                </c:pt>
                <c:pt idx="2">
                  <c:v>38032.736067847422</c:v>
                </c:pt>
                <c:pt idx="3">
                  <c:v>38017.33294455774</c:v>
                </c:pt>
                <c:pt idx="4">
                  <c:v>38269.765836048886</c:v>
                </c:pt>
                <c:pt idx="5">
                  <c:v>38285.897255490578</c:v>
                </c:pt>
                <c:pt idx="6">
                  <c:v>38193.662291417008</c:v>
                </c:pt>
                <c:pt idx="7">
                  <c:v>38227.837758512673</c:v>
                </c:pt>
                <c:pt idx="8">
                  <c:v>38089.720136862546</c:v>
                </c:pt>
                <c:pt idx="9">
                  <c:v>37941.780726919438</c:v>
                </c:pt>
                <c:pt idx="10">
                  <c:v>37938.874348817495</c:v>
                </c:pt>
                <c:pt idx="11">
                  <c:v>37901.819729644267</c:v>
                </c:pt>
                <c:pt idx="12">
                  <c:v>37357.639567465681</c:v>
                </c:pt>
                <c:pt idx="13">
                  <c:v>37699.918339391566</c:v>
                </c:pt>
                <c:pt idx="14">
                  <c:v>37871.544390540192</c:v>
                </c:pt>
                <c:pt idx="15">
                  <c:v>38153.98036089167</c:v>
                </c:pt>
                <c:pt idx="16">
                  <c:v>38265.824869020726</c:v>
                </c:pt>
                <c:pt idx="17">
                  <c:v>38010.601310031227</c:v>
                </c:pt>
                <c:pt idx="18">
                  <c:v>38162.495300014678</c:v>
                </c:pt>
                <c:pt idx="19">
                  <c:v>37940.773364017594</c:v>
                </c:pt>
              </c:numCache>
            </c:numRef>
          </c:yVal>
          <c:smooth val="0"/>
          <c:extLst>
            <c:ext xmlns:c16="http://schemas.microsoft.com/office/drawing/2014/chart" uri="{C3380CC4-5D6E-409C-BE32-E72D297353CC}">
              <c16:uniqueId val="{00000003-4A05-4F0F-9C8B-5983D487CBC3}"/>
            </c:ext>
          </c:extLst>
        </c:ser>
        <c:dLbls>
          <c:showLegendKey val="0"/>
          <c:showVal val="0"/>
          <c:showCatName val="0"/>
          <c:showSerName val="0"/>
          <c:showPercent val="0"/>
          <c:showBubbleSize val="0"/>
        </c:dLbls>
        <c:axId val="1306295464"/>
        <c:axId val="1306295792"/>
      </c:scatterChart>
      <c:valAx>
        <c:axId val="1306295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295792"/>
        <c:crosses val="autoZero"/>
        <c:crossBetween val="midCat"/>
      </c:valAx>
      <c:valAx>
        <c:axId val="1306295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6295464"/>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numRef>
              <c:f>Sheet1!$B$2:$B$21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Sheet1!$J$2:$J$21</c:f>
              <c:numCache>
                <c:formatCode>General</c:formatCode>
                <c:ptCount val="20"/>
                <c:pt idx="0">
                  <c:v>-164.75833076924027</c:v>
                </c:pt>
                <c:pt idx="1">
                  <c:v>-144.26626672213024</c:v>
                </c:pt>
                <c:pt idx="2">
                  <c:v>-495.5839321525782</c:v>
                </c:pt>
                <c:pt idx="3">
                  <c:v>-33.447055442258716</c:v>
                </c:pt>
                <c:pt idx="4">
                  <c:v>392.42583604888932</c:v>
                </c:pt>
                <c:pt idx="5">
                  <c:v>-24.592744509420299</c:v>
                </c:pt>
                <c:pt idx="6">
                  <c:v>-175.96770858298987</c:v>
                </c:pt>
                <c:pt idx="7">
                  <c:v>-179.1722414873293</c:v>
                </c:pt>
                <c:pt idx="8">
                  <c:v>-92.35986313745525</c:v>
                </c:pt>
                <c:pt idx="9">
                  <c:v>-98.789273080561543</c:v>
                </c:pt>
                <c:pt idx="10">
                  <c:v>-86.575651182502043</c:v>
                </c:pt>
                <c:pt idx="11">
                  <c:v>238.48972964426503</c:v>
                </c:pt>
                <c:pt idx="12">
                  <c:v>-330.27043253432203</c:v>
                </c:pt>
                <c:pt idx="13">
                  <c:v>760.31833939156786</c:v>
                </c:pt>
                <c:pt idx="14">
                  <c:v>264.65439054019225</c:v>
                </c:pt>
                <c:pt idx="15">
                  <c:v>417.91036089167028</c:v>
                </c:pt>
                <c:pt idx="16">
                  <c:v>194.69486902072822</c:v>
                </c:pt>
                <c:pt idx="17">
                  <c:v>-482.34868996877049</c:v>
                </c:pt>
                <c:pt idx="18">
                  <c:v>227.76530001467472</c:v>
                </c:pt>
                <c:pt idx="19">
                  <c:v>-188.12663598240761</c:v>
                </c:pt>
              </c:numCache>
            </c:numRef>
          </c:yVal>
          <c:smooth val="0"/>
          <c:extLst>
            <c:ext xmlns:c16="http://schemas.microsoft.com/office/drawing/2014/chart" uri="{C3380CC4-5D6E-409C-BE32-E72D297353CC}">
              <c16:uniqueId val="{00000000-13A1-43E1-82C9-257F58916982}"/>
            </c:ext>
          </c:extLst>
        </c:ser>
        <c:dLbls>
          <c:showLegendKey val="0"/>
          <c:showVal val="0"/>
          <c:showCatName val="0"/>
          <c:showSerName val="0"/>
          <c:showPercent val="0"/>
          <c:showBubbleSize val="0"/>
        </c:dLbls>
        <c:axId val="633495376"/>
        <c:axId val="633491112"/>
      </c:scatterChart>
      <c:valAx>
        <c:axId val="63349537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491112"/>
        <c:crosses val="autoZero"/>
        <c:crossBetween val="midCat"/>
      </c:valAx>
      <c:valAx>
        <c:axId val="633491112"/>
        <c:scaling>
          <c:orientation val="minMax"/>
        </c:scaling>
        <c:delete val="0"/>
        <c:axPos val="l"/>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495376"/>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manualLayout>
          <c:layoutTarget val="inner"/>
          <c:xMode val="edge"/>
          <c:yMode val="edge"/>
          <c:x val="0.10078937007874016"/>
          <c:y val="0.19721055701370663"/>
          <c:w val="0.85087729658792655"/>
          <c:h val="0.77736111111111106"/>
        </c:manualLayout>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numRef>
              <c:f>Sheet1!$B$2:$B$21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Sheet1!$N$2:$N$21</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0-A87A-486B-8210-EE61B24FC37B}"/>
            </c:ext>
          </c:extLst>
        </c:ser>
        <c:dLbls>
          <c:showLegendKey val="0"/>
          <c:showVal val="0"/>
          <c:showCatName val="0"/>
          <c:showSerName val="0"/>
          <c:showPercent val="0"/>
          <c:showBubbleSize val="0"/>
        </c:dLbls>
        <c:axId val="1301507336"/>
        <c:axId val="1301507008"/>
      </c:scatterChart>
      <c:valAx>
        <c:axId val="1301507336"/>
        <c:scaling>
          <c:orientation val="minMax"/>
        </c:scaling>
        <c:delete val="0"/>
        <c:axPos val="b"/>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301507008"/>
        <c:crosses val="autoZero"/>
        <c:crossBetween val="midCat"/>
      </c:valAx>
      <c:valAx>
        <c:axId val="1301507008"/>
        <c:scaling>
          <c:orientation val="minMax"/>
        </c:scaling>
        <c:delete val="0"/>
        <c:axPos val="l"/>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301507336"/>
        <c:crosses val="autoZero"/>
        <c:crossBetween val="midCat"/>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Residual Plot</a:t>
            </a:r>
          </a:p>
        </c:rich>
      </c:tx>
      <c:overlay val="0"/>
    </c:title>
    <c:autoTitleDeleted val="0"/>
    <c:plotArea>
      <c:layout/>
      <c:scatterChart>
        <c:scatterStyle val="lineMarker"/>
        <c:varyColors val="0"/>
        <c:ser>
          <c:idx val="0"/>
          <c:order val="0"/>
          <c:spPr>
            <a:ln w="19050">
              <a:noFill/>
            </a:ln>
          </c:spPr>
          <c:xVal>
            <c:numRef>
              <c:f>Sheet2!$A$2:$A$21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Sheet3!$C$27:$C$46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0-FBCA-4199-AD05-3CD4CBD589D4}"/>
            </c:ext>
          </c:extLst>
        </c:ser>
        <c:dLbls>
          <c:showLegendKey val="0"/>
          <c:showVal val="0"/>
          <c:showCatName val="0"/>
          <c:showSerName val="0"/>
          <c:showPercent val="0"/>
          <c:showBubbleSize val="0"/>
        </c:dLbls>
        <c:axId val="797406552"/>
        <c:axId val="797403272"/>
      </c:scatterChart>
      <c:valAx>
        <c:axId val="797406552"/>
        <c:scaling>
          <c:orientation val="minMax"/>
        </c:scaling>
        <c:delete val="0"/>
        <c:axPos val="b"/>
        <c:title>
          <c:tx>
            <c:rich>
              <a:bodyPr/>
              <a:lstStyle/>
              <a:p>
                <a:pPr>
                  <a:defRPr/>
                </a:pPr>
                <a:r>
                  <a:rPr lang="en-US"/>
                  <a:t>Open</a:t>
                </a:r>
              </a:p>
            </c:rich>
          </c:tx>
          <c:overlay val="0"/>
        </c:title>
        <c:numFmt formatCode="General" sourceLinked="1"/>
        <c:majorTickMark val="out"/>
        <c:minorTickMark val="none"/>
        <c:tickLblPos val="nextTo"/>
        <c:crossAx val="797403272"/>
        <c:crosses val="autoZero"/>
        <c:crossBetween val="midCat"/>
      </c:valAx>
      <c:valAx>
        <c:axId val="797403272"/>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797406552"/>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Residual Plot</a:t>
            </a:r>
          </a:p>
        </c:rich>
      </c:tx>
      <c:overlay val="0"/>
    </c:title>
    <c:autoTitleDeleted val="0"/>
    <c:plotArea>
      <c:layout/>
      <c:scatterChart>
        <c:scatterStyle val="lineMarker"/>
        <c:varyColors val="0"/>
        <c:ser>
          <c:idx val="0"/>
          <c:order val="0"/>
          <c:spPr>
            <a:ln w="19050">
              <a:noFill/>
            </a:ln>
          </c:spPr>
          <c:xVal>
            <c:numRef>
              <c:f>Sheet2!$A$2:$A$21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Sheet3!$C$27:$C$46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4-4A90-412C-A9E7-BD4E40452E52}"/>
            </c:ext>
          </c:extLst>
        </c:ser>
        <c:dLbls>
          <c:showLegendKey val="0"/>
          <c:showVal val="0"/>
          <c:showCatName val="0"/>
          <c:showSerName val="0"/>
          <c:showPercent val="0"/>
          <c:showBubbleSize val="0"/>
        </c:dLbls>
        <c:axId val="797406552"/>
        <c:axId val="797403272"/>
      </c:scatterChart>
      <c:valAx>
        <c:axId val="797406552"/>
        <c:scaling>
          <c:orientation val="minMax"/>
        </c:scaling>
        <c:delete val="0"/>
        <c:axPos val="b"/>
        <c:title>
          <c:tx>
            <c:rich>
              <a:bodyPr/>
              <a:lstStyle/>
              <a:p>
                <a:pPr>
                  <a:defRPr/>
                </a:pPr>
                <a:r>
                  <a:rPr lang="en-US"/>
                  <a:t>Open</a:t>
                </a:r>
              </a:p>
            </c:rich>
          </c:tx>
          <c:overlay val="0"/>
        </c:title>
        <c:numFmt formatCode="General" sourceLinked="1"/>
        <c:majorTickMark val="out"/>
        <c:minorTickMark val="none"/>
        <c:tickLblPos val="nextTo"/>
        <c:crossAx val="797403272"/>
        <c:crosses val="autoZero"/>
        <c:crossBetween val="midCat"/>
      </c:valAx>
      <c:valAx>
        <c:axId val="797403272"/>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797406552"/>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High  Residual Plot</a:t>
            </a:r>
          </a:p>
        </c:rich>
      </c:tx>
      <c:overlay val="0"/>
    </c:title>
    <c:autoTitleDeleted val="0"/>
    <c:plotArea>
      <c:layout/>
      <c:scatterChart>
        <c:scatterStyle val="lineMarker"/>
        <c:varyColors val="0"/>
        <c:ser>
          <c:idx val="0"/>
          <c:order val="0"/>
          <c:spPr>
            <a:ln w="19050">
              <a:noFill/>
            </a:ln>
          </c:spPr>
          <c:xVal>
            <c:numRef>
              <c:f>Sheet2!$B$2:$B$21</c:f>
              <c:numCache>
                <c:formatCode>General</c:formatCode>
                <c:ptCount val="20"/>
                <c:pt idx="0">
                  <c:v>38402.449999999997</c:v>
                </c:pt>
                <c:pt idx="1">
                  <c:v>38788.51</c:v>
                </c:pt>
                <c:pt idx="2">
                  <c:v>38571.230000000003</c:v>
                </c:pt>
                <c:pt idx="3">
                  <c:v>38119.379999999997</c:v>
                </c:pt>
                <c:pt idx="4">
                  <c:v>38540.57</c:v>
                </c:pt>
                <c:pt idx="5">
                  <c:v>38516.85</c:v>
                </c:pt>
                <c:pt idx="6">
                  <c:v>38414.370000000003</c:v>
                </c:pt>
                <c:pt idx="7">
                  <c:v>38556.269999999997</c:v>
                </c:pt>
                <c:pt idx="8">
                  <c:v>38430.69</c:v>
                </c:pt>
                <c:pt idx="9">
                  <c:v>38109.68</c:v>
                </c:pt>
                <c:pt idx="10">
                  <c:v>38221.4</c:v>
                </c:pt>
                <c:pt idx="11">
                  <c:v>38139.96</c:v>
                </c:pt>
                <c:pt idx="12">
                  <c:v>37745.599999999999</c:v>
                </c:pt>
                <c:pt idx="13">
                  <c:v>37596.019999999997</c:v>
                </c:pt>
                <c:pt idx="14">
                  <c:v>37897.78</c:v>
                </c:pt>
                <c:pt idx="15">
                  <c:v>38413.81</c:v>
                </c:pt>
                <c:pt idx="16">
                  <c:v>38617.03</c:v>
                </c:pt>
                <c:pt idx="17">
                  <c:v>38554.720000000001</c:v>
                </c:pt>
                <c:pt idx="18">
                  <c:v>38275.339999999997</c:v>
                </c:pt>
                <c:pt idx="19">
                  <c:v>38235.730000000003</c:v>
                </c:pt>
              </c:numCache>
            </c:numRef>
          </c:xVal>
          <c:yVal>
            <c:numRef>
              <c:f>Sheet3!$C$27:$C$46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4-4D40-425A-B219-0DE9BCB3F4C9}"/>
            </c:ext>
          </c:extLst>
        </c:ser>
        <c:dLbls>
          <c:showLegendKey val="0"/>
          <c:showVal val="0"/>
          <c:showCatName val="0"/>
          <c:showSerName val="0"/>
          <c:showPercent val="0"/>
          <c:showBubbleSize val="0"/>
        </c:dLbls>
        <c:axId val="797413768"/>
        <c:axId val="797414096"/>
      </c:scatterChart>
      <c:valAx>
        <c:axId val="797413768"/>
        <c:scaling>
          <c:orientation val="minMax"/>
        </c:scaling>
        <c:delete val="0"/>
        <c:axPos val="b"/>
        <c:title>
          <c:tx>
            <c:rich>
              <a:bodyPr/>
              <a:lstStyle/>
              <a:p>
                <a:pPr>
                  <a:defRPr/>
                </a:pPr>
                <a:r>
                  <a:rPr lang="en-US"/>
                  <a:t>High</a:t>
                </a:r>
              </a:p>
            </c:rich>
          </c:tx>
          <c:overlay val="0"/>
        </c:title>
        <c:numFmt formatCode="General" sourceLinked="1"/>
        <c:majorTickMark val="out"/>
        <c:minorTickMark val="none"/>
        <c:tickLblPos val="nextTo"/>
        <c:crossAx val="797414096"/>
        <c:crosses val="autoZero"/>
        <c:crossBetween val="midCat"/>
      </c:valAx>
      <c:valAx>
        <c:axId val="797414096"/>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797413768"/>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Low  Residual Plot</a:t>
            </a:r>
          </a:p>
        </c:rich>
      </c:tx>
      <c:overlay val="0"/>
    </c:title>
    <c:autoTitleDeleted val="0"/>
    <c:plotArea>
      <c:layout/>
      <c:scatterChart>
        <c:scatterStyle val="lineMarker"/>
        <c:varyColors val="0"/>
        <c:ser>
          <c:idx val="0"/>
          <c:order val="0"/>
          <c:spPr>
            <a:ln w="19050">
              <a:noFill/>
            </a:ln>
          </c:spPr>
          <c:xVal>
            <c:numRef>
              <c:f>Sheet2!$C$2:$C$21</c:f>
              <c:numCache>
                <c:formatCode>General</c:formatCode>
                <c:ptCount val="20"/>
                <c:pt idx="0">
                  <c:v>38169.599999999999</c:v>
                </c:pt>
                <c:pt idx="1">
                  <c:v>38550.65</c:v>
                </c:pt>
                <c:pt idx="2">
                  <c:v>38062.01</c:v>
                </c:pt>
                <c:pt idx="3">
                  <c:v>37734.14</c:v>
                </c:pt>
                <c:pt idx="4">
                  <c:v>37654.92</c:v>
                </c:pt>
                <c:pt idx="5">
                  <c:v>38215.050000000003</c:v>
                </c:pt>
                <c:pt idx="6">
                  <c:v>38125.81</c:v>
                </c:pt>
                <c:pt idx="7">
                  <c:v>38313.06</c:v>
                </c:pt>
                <c:pt idx="8">
                  <c:v>38073.29</c:v>
                </c:pt>
                <c:pt idx="9">
                  <c:v>37787.379999999997</c:v>
                </c:pt>
                <c:pt idx="10">
                  <c:v>37755.1</c:v>
                </c:pt>
                <c:pt idx="11">
                  <c:v>37550.6</c:v>
                </c:pt>
                <c:pt idx="12">
                  <c:v>36987.730000000003</c:v>
                </c:pt>
                <c:pt idx="13">
                  <c:v>36911.230000000003</c:v>
                </c:pt>
                <c:pt idx="14">
                  <c:v>37431.68</c:v>
                </c:pt>
                <c:pt idx="15">
                  <c:v>37678.42</c:v>
                </c:pt>
                <c:pt idx="16">
                  <c:v>37884.410000000003</c:v>
                </c:pt>
                <c:pt idx="17">
                  <c:v>37998.129999999997</c:v>
                </c:pt>
                <c:pt idx="18">
                  <c:v>37769.440000000002</c:v>
                </c:pt>
                <c:pt idx="19">
                  <c:v>37748.410000000003</c:v>
                </c:pt>
              </c:numCache>
            </c:numRef>
          </c:xVal>
          <c:yVal>
            <c:numRef>
              <c:f>Sheet3!$C$27:$C$46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4-1C54-4F2F-8339-F5BDB6099DA3}"/>
            </c:ext>
          </c:extLst>
        </c:ser>
        <c:dLbls>
          <c:showLegendKey val="0"/>
          <c:showVal val="0"/>
          <c:showCatName val="0"/>
          <c:showSerName val="0"/>
          <c:showPercent val="0"/>
          <c:showBubbleSize val="0"/>
        </c:dLbls>
        <c:axId val="794838496"/>
        <c:axId val="389386864"/>
      </c:scatterChart>
      <c:valAx>
        <c:axId val="794838496"/>
        <c:scaling>
          <c:orientation val="minMax"/>
        </c:scaling>
        <c:delete val="0"/>
        <c:axPos val="b"/>
        <c:title>
          <c:tx>
            <c:rich>
              <a:bodyPr/>
              <a:lstStyle/>
              <a:p>
                <a:pPr>
                  <a:defRPr/>
                </a:pPr>
                <a:r>
                  <a:rPr lang="en-US"/>
                  <a:t>Low</a:t>
                </a:r>
              </a:p>
            </c:rich>
          </c:tx>
          <c:overlay val="0"/>
        </c:title>
        <c:numFmt formatCode="General" sourceLinked="1"/>
        <c:majorTickMark val="out"/>
        <c:minorTickMark val="none"/>
        <c:tickLblPos val="nextTo"/>
        <c:crossAx val="389386864"/>
        <c:crosses val="autoZero"/>
        <c:crossBetween val="midCat"/>
      </c:valAx>
      <c:valAx>
        <c:axId val="389386864"/>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794838496"/>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Line Fit  Plot</a:t>
            </a:r>
          </a:p>
        </c:rich>
      </c:tx>
      <c:overlay val="0"/>
    </c:title>
    <c:autoTitleDeleted val="0"/>
    <c:plotArea>
      <c:layout/>
      <c:scatterChart>
        <c:scatterStyle val="lineMarker"/>
        <c:varyColors val="0"/>
        <c:ser>
          <c:idx val="0"/>
          <c:order val="0"/>
          <c:tx>
            <c:v>Close*</c:v>
          </c:tx>
          <c:spPr>
            <a:ln w="19050">
              <a:noFill/>
            </a:ln>
          </c:spPr>
          <c:xVal>
            <c:numRef>
              <c:f>Sheet2!$A$2:$A$21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Sheet2!$D$2:$D$21</c:f>
              <c:numCache>
                <c:formatCode>General</c:formatCode>
                <c:ptCount val="20"/>
                <c:pt idx="0">
                  <c:v>38333.08</c:v>
                </c:pt>
                <c:pt idx="1">
                  <c:v>38614.79</c:v>
                </c:pt>
                <c:pt idx="2">
                  <c:v>38528.32</c:v>
                </c:pt>
                <c:pt idx="3">
                  <c:v>38050.78</c:v>
                </c:pt>
                <c:pt idx="4">
                  <c:v>37877.339999999997</c:v>
                </c:pt>
                <c:pt idx="5">
                  <c:v>38310.49</c:v>
                </c:pt>
                <c:pt idx="6">
                  <c:v>38369.629999999997</c:v>
                </c:pt>
                <c:pt idx="7">
                  <c:v>38407.01</c:v>
                </c:pt>
                <c:pt idx="8">
                  <c:v>38182.080000000002</c:v>
                </c:pt>
                <c:pt idx="9">
                  <c:v>38040.57</c:v>
                </c:pt>
                <c:pt idx="10">
                  <c:v>38025.449999999997</c:v>
                </c:pt>
                <c:pt idx="11">
                  <c:v>37663.33</c:v>
                </c:pt>
                <c:pt idx="12">
                  <c:v>37687.910000000003</c:v>
                </c:pt>
                <c:pt idx="13">
                  <c:v>36939.599999999999</c:v>
                </c:pt>
                <c:pt idx="14">
                  <c:v>37606.89</c:v>
                </c:pt>
                <c:pt idx="15">
                  <c:v>37736.07</c:v>
                </c:pt>
                <c:pt idx="16">
                  <c:v>38071.129999999997</c:v>
                </c:pt>
                <c:pt idx="17">
                  <c:v>38492.949999999997</c:v>
                </c:pt>
                <c:pt idx="18">
                  <c:v>37934.730000000003</c:v>
                </c:pt>
                <c:pt idx="19">
                  <c:v>38128.9</c:v>
                </c:pt>
              </c:numCache>
            </c:numRef>
          </c:yVal>
          <c:smooth val="0"/>
          <c:extLst>
            <c:ext xmlns:c16="http://schemas.microsoft.com/office/drawing/2014/chart" uri="{C3380CC4-5D6E-409C-BE32-E72D297353CC}">
              <c16:uniqueId val="{00000004-AE77-405E-AA15-D9AAB4B9CE91}"/>
            </c:ext>
          </c:extLst>
        </c:ser>
        <c:ser>
          <c:idx val="1"/>
          <c:order val="1"/>
          <c:tx>
            <c:v>Predicted Close*</c:v>
          </c:tx>
          <c:spPr>
            <a:ln w="19050">
              <a:noFill/>
            </a:ln>
          </c:spPr>
          <c:xVal>
            <c:numRef>
              <c:f>Sheet2!$A$2:$A$21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Sheet3!$B$27:$B$46</c:f>
              <c:numCache>
                <c:formatCode>General</c:formatCode>
                <c:ptCount val="20"/>
                <c:pt idx="0">
                  <c:v>38333.294477826872</c:v>
                </c:pt>
                <c:pt idx="1">
                  <c:v>38631.150340612934</c:v>
                </c:pt>
                <c:pt idx="2">
                  <c:v>38497.222570336686</c:v>
                </c:pt>
                <c:pt idx="3">
                  <c:v>37872.652514568268</c:v>
                </c:pt>
                <c:pt idx="4">
                  <c:v>37782.447739880838</c:v>
                </c:pt>
                <c:pt idx="5">
                  <c:v>38319.758224053425</c:v>
                </c:pt>
                <c:pt idx="6">
                  <c:v>38266.95016770107</c:v>
                </c:pt>
                <c:pt idx="7">
                  <c:v>38514.819663726594</c:v>
                </c:pt>
                <c:pt idx="8">
                  <c:v>38346.263719283517</c:v>
                </c:pt>
                <c:pt idx="9">
                  <c:v>38009.037443115289</c:v>
                </c:pt>
                <c:pt idx="10">
                  <c:v>38055.512463562656</c:v>
                </c:pt>
                <c:pt idx="11">
                  <c:v>37834.54957812115</c:v>
                </c:pt>
                <c:pt idx="12">
                  <c:v>37628.967879780008</c:v>
                </c:pt>
                <c:pt idx="13">
                  <c:v>37047.65009723277</c:v>
                </c:pt>
                <c:pt idx="14">
                  <c:v>37583.665493887747</c:v>
                </c:pt>
                <c:pt idx="15">
                  <c:v>37855.928009728203</c:v>
                </c:pt>
                <c:pt idx="16">
                  <c:v>38073.623789246951</c:v>
                </c:pt>
                <c:pt idx="17">
                  <c:v>38446.660253974871</c:v>
                </c:pt>
                <c:pt idx="18">
                  <c:v>37844.690835552014</c:v>
                </c:pt>
                <c:pt idx="19">
                  <c:v>38056.204737807973</c:v>
                </c:pt>
              </c:numCache>
            </c:numRef>
          </c:yVal>
          <c:smooth val="0"/>
          <c:extLst>
            <c:ext xmlns:c16="http://schemas.microsoft.com/office/drawing/2014/chart" uri="{C3380CC4-5D6E-409C-BE32-E72D297353CC}">
              <c16:uniqueId val="{00000005-AE77-405E-AA15-D9AAB4B9CE91}"/>
            </c:ext>
          </c:extLst>
        </c:ser>
        <c:dLbls>
          <c:showLegendKey val="0"/>
          <c:showVal val="0"/>
          <c:showCatName val="0"/>
          <c:showSerName val="0"/>
          <c:showPercent val="0"/>
          <c:showBubbleSize val="0"/>
        </c:dLbls>
        <c:axId val="291048576"/>
        <c:axId val="314896392"/>
      </c:scatterChart>
      <c:valAx>
        <c:axId val="291048576"/>
        <c:scaling>
          <c:orientation val="minMax"/>
        </c:scaling>
        <c:delete val="0"/>
        <c:axPos val="b"/>
        <c:title>
          <c:tx>
            <c:rich>
              <a:bodyPr/>
              <a:lstStyle/>
              <a:p>
                <a:pPr>
                  <a:defRPr/>
                </a:pPr>
                <a:r>
                  <a:rPr lang="en-US"/>
                  <a:t>Open</a:t>
                </a:r>
              </a:p>
            </c:rich>
          </c:tx>
          <c:overlay val="0"/>
        </c:title>
        <c:numFmt formatCode="General" sourceLinked="1"/>
        <c:majorTickMark val="out"/>
        <c:minorTickMark val="none"/>
        <c:tickLblPos val="nextTo"/>
        <c:crossAx val="314896392"/>
        <c:crosses val="autoZero"/>
        <c:crossBetween val="midCat"/>
      </c:valAx>
      <c:valAx>
        <c:axId val="314896392"/>
        <c:scaling>
          <c:orientation val="minMax"/>
        </c:scaling>
        <c:delete val="0"/>
        <c:axPos val="l"/>
        <c:title>
          <c:tx>
            <c:rich>
              <a:bodyPr/>
              <a:lstStyle/>
              <a:p>
                <a:pPr>
                  <a:defRPr/>
                </a:pPr>
                <a:r>
                  <a:rPr lang="en-US"/>
                  <a:t>Close*</a:t>
                </a:r>
              </a:p>
            </c:rich>
          </c:tx>
          <c:overlay val="0"/>
        </c:title>
        <c:numFmt formatCode="General" sourceLinked="1"/>
        <c:majorTickMark val="out"/>
        <c:minorTickMark val="none"/>
        <c:tickLblPos val="nextTo"/>
        <c:crossAx val="291048576"/>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High Line Fit  Plot</a:t>
            </a:r>
          </a:p>
        </c:rich>
      </c:tx>
      <c:overlay val="0"/>
    </c:title>
    <c:autoTitleDeleted val="0"/>
    <c:plotArea>
      <c:layout/>
      <c:scatterChart>
        <c:scatterStyle val="lineMarker"/>
        <c:varyColors val="0"/>
        <c:ser>
          <c:idx val="0"/>
          <c:order val="0"/>
          <c:tx>
            <c:v>Close*</c:v>
          </c:tx>
          <c:spPr>
            <a:ln w="19050">
              <a:noFill/>
            </a:ln>
          </c:spPr>
          <c:xVal>
            <c:numRef>
              <c:f>Sheet2!$B$2:$B$21</c:f>
              <c:numCache>
                <c:formatCode>General</c:formatCode>
                <c:ptCount val="20"/>
                <c:pt idx="0">
                  <c:v>38402.449999999997</c:v>
                </c:pt>
                <c:pt idx="1">
                  <c:v>38788.51</c:v>
                </c:pt>
                <c:pt idx="2">
                  <c:v>38571.230000000003</c:v>
                </c:pt>
                <c:pt idx="3">
                  <c:v>38119.379999999997</c:v>
                </c:pt>
                <c:pt idx="4">
                  <c:v>38540.57</c:v>
                </c:pt>
                <c:pt idx="5">
                  <c:v>38516.85</c:v>
                </c:pt>
                <c:pt idx="6">
                  <c:v>38414.370000000003</c:v>
                </c:pt>
                <c:pt idx="7">
                  <c:v>38556.269999999997</c:v>
                </c:pt>
                <c:pt idx="8">
                  <c:v>38430.69</c:v>
                </c:pt>
                <c:pt idx="9">
                  <c:v>38109.68</c:v>
                </c:pt>
                <c:pt idx="10">
                  <c:v>38221.4</c:v>
                </c:pt>
                <c:pt idx="11">
                  <c:v>38139.96</c:v>
                </c:pt>
                <c:pt idx="12">
                  <c:v>37745.599999999999</c:v>
                </c:pt>
                <c:pt idx="13">
                  <c:v>37596.019999999997</c:v>
                </c:pt>
                <c:pt idx="14">
                  <c:v>37897.78</c:v>
                </c:pt>
                <c:pt idx="15">
                  <c:v>38413.81</c:v>
                </c:pt>
                <c:pt idx="16">
                  <c:v>38617.03</c:v>
                </c:pt>
                <c:pt idx="17">
                  <c:v>38554.720000000001</c:v>
                </c:pt>
                <c:pt idx="18">
                  <c:v>38275.339999999997</c:v>
                </c:pt>
                <c:pt idx="19">
                  <c:v>38235.730000000003</c:v>
                </c:pt>
              </c:numCache>
            </c:numRef>
          </c:xVal>
          <c:yVal>
            <c:numRef>
              <c:f>Sheet2!$D$2:$D$21</c:f>
              <c:numCache>
                <c:formatCode>General</c:formatCode>
                <c:ptCount val="20"/>
                <c:pt idx="0">
                  <c:v>38333.08</c:v>
                </c:pt>
                <c:pt idx="1">
                  <c:v>38614.79</c:v>
                </c:pt>
                <c:pt idx="2">
                  <c:v>38528.32</c:v>
                </c:pt>
                <c:pt idx="3">
                  <c:v>38050.78</c:v>
                </c:pt>
                <c:pt idx="4">
                  <c:v>37877.339999999997</c:v>
                </c:pt>
                <c:pt idx="5">
                  <c:v>38310.49</c:v>
                </c:pt>
                <c:pt idx="6">
                  <c:v>38369.629999999997</c:v>
                </c:pt>
                <c:pt idx="7">
                  <c:v>38407.01</c:v>
                </c:pt>
                <c:pt idx="8">
                  <c:v>38182.080000000002</c:v>
                </c:pt>
                <c:pt idx="9">
                  <c:v>38040.57</c:v>
                </c:pt>
                <c:pt idx="10">
                  <c:v>38025.449999999997</c:v>
                </c:pt>
                <c:pt idx="11">
                  <c:v>37663.33</c:v>
                </c:pt>
                <c:pt idx="12">
                  <c:v>37687.910000000003</c:v>
                </c:pt>
                <c:pt idx="13">
                  <c:v>36939.599999999999</c:v>
                </c:pt>
                <c:pt idx="14">
                  <c:v>37606.89</c:v>
                </c:pt>
                <c:pt idx="15">
                  <c:v>37736.07</c:v>
                </c:pt>
                <c:pt idx="16">
                  <c:v>38071.129999999997</c:v>
                </c:pt>
                <c:pt idx="17">
                  <c:v>38492.949999999997</c:v>
                </c:pt>
                <c:pt idx="18">
                  <c:v>37934.730000000003</c:v>
                </c:pt>
                <c:pt idx="19">
                  <c:v>38128.9</c:v>
                </c:pt>
              </c:numCache>
            </c:numRef>
          </c:yVal>
          <c:smooth val="0"/>
          <c:extLst>
            <c:ext xmlns:c16="http://schemas.microsoft.com/office/drawing/2014/chart" uri="{C3380CC4-5D6E-409C-BE32-E72D297353CC}">
              <c16:uniqueId val="{00000004-B335-4B1F-98EB-D51E45EB7C6E}"/>
            </c:ext>
          </c:extLst>
        </c:ser>
        <c:ser>
          <c:idx val="1"/>
          <c:order val="1"/>
          <c:tx>
            <c:v>Predicted Close*</c:v>
          </c:tx>
          <c:spPr>
            <a:ln w="19050">
              <a:noFill/>
            </a:ln>
          </c:spPr>
          <c:xVal>
            <c:numRef>
              <c:f>Sheet2!$B$2:$B$21</c:f>
              <c:numCache>
                <c:formatCode>General</c:formatCode>
                <c:ptCount val="20"/>
                <c:pt idx="0">
                  <c:v>38402.449999999997</c:v>
                </c:pt>
                <c:pt idx="1">
                  <c:v>38788.51</c:v>
                </c:pt>
                <c:pt idx="2">
                  <c:v>38571.230000000003</c:v>
                </c:pt>
                <c:pt idx="3">
                  <c:v>38119.379999999997</c:v>
                </c:pt>
                <c:pt idx="4">
                  <c:v>38540.57</c:v>
                </c:pt>
                <c:pt idx="5">
                  <c:v>38516.85</c:v>
                </c:pt>
                <c:pt idx="6">
                  <c:v>38414.370000000003</c:v>
                </c:pt>
                <c:pt idx="7">
                  <c:v>38556.269999999997</c:v>
                </c:pt>
                <c:pt idx="8">
                  <c:v>38430.69</c:v>
                </c:pt>
                <c:pt idx="9">
                  <c:v>38109.68</c:v>
                </c:pt>
                <c:pt idx="10">
                  <c:v>38221.4</c:v>
                </c:pt>
                <c:pt idx="11">
                  <c:v>38139.96</c:v>
                </c:pt>
                <c:pt idx="12">
                  <c:v>37745.599999999999</c:v>
                </c:pt>
                <c:pt idx="13">
                  <c:v>37596.019999999997</c:v>
                </c:pt>
                <c:pt idx="14">
                  <c:v>37897.78</c:v>
                </c:pt>
                <c:pt idx="15">
                  <c:v>38413.81</c:v>
                </c:pt>
                <c:pt idx="16">
                  <c:v>38617.03</c:v>
                </c:pt>
                <c:pt idx="17">
                  <c:v>38554.720000000001</c:v>
                </c:pt>
                <c:pt idx="18">
                  <c:v>38275.339999999997</c:v>
                </c:pt>
                <c:pt idx="19">
                  <c:v>38235.730000000003</c:v>
                </c:pt>
              </c:numCache>
            </c:numRef>
          </c:xVal>
          <c:yVal>
            <c:numRef>
              <c:f>Sheet3!$B$27:$B$46</c:f>
              <c:numCache>
                <c:formatCode>General</c:formatCode>
                <c:ptCount val="20"/>
                <c:pt idx="0">
                  <c:v>38333.294477826872</c:v>
                </c:pt>
                <c:pt idx="1">
                  <c:v>38631.150340612934</c:v>
                </c:pt>
                <c:pt idx="2">
                  <c:v>38497.222570336686</c:v>
                </c:pt>
                <c:pt idx="3">
                  <c:v>37872.652514568268</c:v>
                </c:pt>
                <c:pt idx="4">
                  <c:v>37782.447739880838</c:v>
                </c:pt>
                <c:pt idx="5">
                  <c:v>38319.758224053425</c:v>
                </c:pt>
                <c:pt idx="6">
                  <c:v>38266.95016770107</c:v>
                </c:pt>
                <c:pt idx="7">
                  <c:v>38514.819663726594</c:v>
                </c:pt>
                <c:pt idx="8">
                  <c:v>38346.263719283517</c:v>
                </c:pt>
                <c:pt idx="9">
                  <c:v>38009.037443115289</c:v>
                </c:pt>
                <c:pt idx="10">
                  <c:v>38055.512463562656</c:v>
                </c:pt>
                <c:pt idx="11">
                  <c:v>37834.54957812115</c:v>
                </c:pt>
                <c:pt idx="12">
                  <c:v>37628.967879780008</c:v>
                </c:pt>
                <c:pt idx="13">
                  <c:v>37047.65009723277</c:v>
                </c:pt>
                <c:pt idx="14">
                  <c:v>37583.665493887747</c:v>
                </c:pt>
                <c:pt idx="15">
                  <c:v>37855.928009728203</c:v>
                </c:pt>
                <c:pt idx="16">
                  <c:v>38073.623789246951</c:v>
                </c:pt>
                <c:pt idx="17">
                  <c:v>38446.660253974871</c:v>
                </c:pt>
                <c:pt idx="18">
                  <c:v>37844.690835552014</c:v>
                </c:pt>
                <c:pt idx="19">
                  <c:v>38056.204737807973</c:v>
                </c:pt>
              </c:numCache>
            </c:numRef>
          </c:yVal>
          <c:smooth val="0"/>
          <c:extLst>
            <c:ext xmlns:c16="http://schemas.microsoft.com/office/drawing/2014/chart" uri="{C3380CC4-5D6E-409C-BE32-E72D297353CC}">
              <c16:uniqueId val="{00000005-B335-4B1F-98EB-D51E45EB7C6E}"/>
            </c:ext>
          </c:extLst>
        </c:ser>
        <c:dLbls>
          <c:showLegendKey val="0"/>
          <c:showVal val="0"/>
          <c:showCatName val="0"/>
          <c:showSerName val="0"/>
          <c:showPercent val="0"/>
          <c:showBubbleSize val="0"/>
        </c:dLbls>
        <c:axId val="1124196592"/>
        <c:axId val="1124191672"/>
      </c:scatterChart>
      <c:valAx>
        <c:axId val="1124196592"/>
        <c:scaling>
          <c:orientation val="minMax"/>
        </c:scaling>
        <c:delete val="0"/>
        <c:axPos val="b"/>
        <c:title>
          <c:tx>
            <c:rich>
              <a:bodyPr/>
              <a:lstStyle/>
              <a:p>
                <a:pPr>
                  <a:defRPr/>
                </a:pPr>
                <a:r>
                  <a:rPr lang="en-US"/>
                  <a:t>High</a:t>
                </a:r>
              </a:p>
            </c:rich>
          </c:tx>
          <c:overlay val="0"/>
        </c:title>
        <c:numFmt formatCode="General" sourceLinked="1"/>
        <c:majorTickMark val="out"/>
        <c:minorTickMark val="none"/>
        <c:tickLblPos val="nextTo"/>
        <c:crossAx val="1124191672"/>
        <c:crosses val="autoZero"/>
        <c:crossBetween val="midCat"/>
      </c:valAx>
      <c:valAx>
        <c:axId val="1124191672"/>
        <c:scaling>
          <c:orientation val="minMax"/>
        </c:scaling>
        <c:delete val="0"/>
        <c:axPos val="l"/>
        <c:title>
          <c:tx>
            <c:rich>
              <a:bodyPr/>
              <a:lstStyle/>
              <a:p>
                <a:pPr>
                  <a:defRPr/>
                </a:pPr>
                <a:r>
                  <a:rPr lang="en-US"/>
                  <a:t>Close*</a:t>
                </a:r>
              </a:p>
            </c:rich>
          </c:tx>
          <c:overlay val="0"/>
        </c:title>
        <c:numFmt formatCode="General" sourceLinked="1"/>
        <c:majorTickMark val="out"/>
        <c:minorTickMark val="none"/>
        <c:tickLblPos val="nextTo"/>
        <c:crossAx val="1124196592"/>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Low Line Fit  Plot</a:t>
            </a:r>
          </a:p>
        </c:rich>
      </c:tx>
      <c:overlay val="0"/>
    </c:title>
    <c:autoTitleDeleted val="0"/>
    <c:plotArea>
      <c:layout/>
      <c:scatterChart>
        <c:scatterStyle val="lineMarker"/>
        <c:varyColors val="0"/>
        <c:ser>
          <c:idx val="0"/>
          <c:order val="0"/>
          <c:tx>
            <c:v>Close*</c:v>
          </c:tx>
          <c:spPr>
            <a:ln w="19050">
              <a:noFill/>
            </a:ln>
          </c:spPr>
          <c:xVal>
            <c:numRef>
              <c:f>Sheet2!$C$2:$C$21</c:f>
              <c:numCache>
                <c:formatCode>General</c:formatCode>
                <c:ptCount val="20"/>
                <c:pt idx="0">
                  <c:v>38169.599999999999</c:v>
                </c:pt>
                <c:pt idx="1">
                  <c:v>38550.65</c:v>
                </c:pt>
                <c:pt idx="2">
                  <c:v>38062.01</c:v>
                </c:pt>
                <c:pt idx="3">
                  <c:v>37734.14</c:v>
                </c:pt>
                <c:pt idx="4">
                  <c:v>37654.92</c:v>
                </c:pt>
                <c:pt idx="5">
                  <c:v>38215.050000000003</c:v>
                </c:pt>
                <c:pt idx="6">
                  <c:v>38125.81</c:v>
                </c:pt>
                <c:pt idx="7">
                  <c:v>38313.06</c:v>
                </c:pt>
                <c:pt idx="8">
                  <c:v>38073.29</c:v>
                </c:pt>
                <c:pt idx="9">
                  <c:v>37787.379999999997</c:v>
                </c:pt>
                <c:pt idx="10">
                  <c:v>37755.1</c:v>
                </c:pt>
                <c:pt idx="11">
                  <c:v>37550.6</c:v>
                </c:pt>
                <c:pt idx="12">
                  <c:v>36987.730000000003</c:v>
                </c:pt>
                <c:pt idx="13">
                  <c:v>36911.230000000003</c:v>
                </c:pt>
                <c:pt idx="14">
                  <c:v>37431.68</c:v>
                </c:pt>
                <c:pt idx="15">
                  <c:v>37678.42</c:v>
                </c:pt>
                <c:pt idx="16">
                  <c:v>37884.410000000003</c:v>
                </c:pt>
                <c:pt idx="17">
                  <c:v>37998.129999999997</c:v>
                </c:pt>
                <c:pt idx="18">
                  <c:v>37769.440000000002</c:v>
                </c:pt>
                <c:pt idx="19">
                  <c:v>37748.410000000003</c:v>
                </c:pt>
              </c:numCache>
            </c:numRef>
          </c:xVal>
          <c:yVal>
            <c:numRef>
              <c:f>Sheet2!$D$2:$D$21</c:f>
              <c:numCache>
                <c:formatCode>General</c:formatCode>
                <c:ptCount val="20"/>
                <c:pt idx="0">
                  <c:v>38333.08</c:v>
                </c:pt>
                <c:pt idx="1">
                  <c:v>38614.79</c:v>
                </c:pt>
                <c:pt idx="2">
                  <c:v>38528.32</c:v>
                </c:pt>
                <c:pt idx="3">
                  <c:v>38050.78</c:v>
                </c:pt>
                <c:pt idx="4">
                  <c:v>37877.339999999997</c:v>
                </c:pt>
                <c:pt idx="5">
                  <c:v>38310.49</c:v>
                </c:pt>
                <c:pt idx="6">
                  <c:v>38369.629999999997</c:v>
                </c:pt>
                <c:pt idx="7">
                  <c:v>38407.01</c:v>
                </c:pt>
                <c:pt idx="8">
                  <c:v>38182.080000000002</c:v>
                </c:pt>
                <c:pt idx="9">
                  <c:v>38040.57</c:v>
                </c:pt>
                <c:pt idx="10">
                  <c:v>38025.449999999997</c:v>
                </c:pt>
                <c:pt idx="11">
                  <c:v>37663.33</c:v>
                </c:pt>
                <c:pt idx="12">
                  <c:v>37687.910000000003</c:v>
                </c:pt>
                <c:pt idx="13">
                  <c:v>36939.599999999999</c:v>
                </c:pt>
                <c:pt idx="14">
                  <c:v>37606.89</c:v>
                </c:pt>
                <c:pt idx="15">
                  <c:v>37736.07</c:v>
                </c:pt>
                <c:pt idx="16">
                  <c:v>38071.129999999997</c:v>
                </c:pt>
                <c:pt idx="17">
                  <c:v>38492.949999999997</c:v>
                </c:pt>
                <c:pt idx="18">
                  <c:v>37934.730000000003</c:v>
                </c:pt>
                <c:pt idx="19">
                  <c:v>38128.9</c:v>
                </c:pt>
              </c:numCache>
            </c:numRef>
          </c:yVal>
          <c:smooth val="0"/>
          <c:extLst>
            <c:ext xmlns:c16="http://schemas.microsoft.com/office/drawing/2014/chart" uri="{C3380CC4-5D6E-409C-BE32-E72D297353CC}">
              <c16:uniqueId val="{00000004-AC27-40B6-BDF1-DEC0909DD710}"/>
            </c:ext>
          </c:extLst>
        </c:ser>
        <c:ser>
          <c:idx val="1"/>
          <c:order val="1"/>
          <c:tx>
            <c:v>Predicted Close*</c:v>
          </c:tx>
          <c:spPr>
            <a:ln w="19050">
              <a:noFill/>
            </a:ln>
          </c:spPr>
          <c:xVal>
            <c:numRef>
              <c:f>Sheet2!$C$2:$C$21</c:f>
              <c:numCache>
                <c:formatCode>General</c:formatCode>
                <c:ptCount val="20"/>
                <c:pt idx="0">
                  <c:v>38169.599999999999</c:v>
                </c:pt>
                <c:pt idx="1">
                  <c:v>38550.65</c:v>
                </c:pt>
                <c:pt idx="2">
                  <c:v>38062.01</c:v>
                </c:pt>
                <c:pt idx="3">
                  <c:v>37734.14</c:v>
                </c:pt>
                <c:pt idx="4">
                  <c:v>37654.92</c:v>
                </c:pt>
                <c:pt idx="5">
                  <c:v>38215.050000000003</c:v>
                </c:pt>
                <c:pt idx="6">
                  <c:v>38125.81</c:v>
                </c:pt>
                <c:pt idx="7">
                  <c:v>38313.06</c:v>
                </c:pt>
                <c:pt idx="8">
                  <c:v>38073.29</c:v>
                </c:pt>
                <c:pt idx="9">
                  <c:v>37787.379999999997</c:v>
                </c:pt>
                <c:pt idx="10">
                  <c:v>37755.1</c:v>
                </c:pt>
                <c:pt idx="11">
                  <c:v>37550.6</c:v>
                </c:pt>
                <c:pt idx="12">
                  <c:v>36987.730000000003</c:v>
                </c:pt>
                <c:pt idx="13">
                  <c:v>36911.230000000003</c:v>
                </c:pt>
                <c:pt idx="14">
                  <c:v>37431.68</c:v>
                </c:pt>
                <c:pt idx="15">
                  <c:v>37678.42</c:v>
                </c:pt>
                <c:pt idx="16">
                  <c:v>37884.410000000003</c:v>
                </c:pt>
                <c:pt idx="17">
                  <c:v>37998.129999999997</c:v>
                </c:pt>
                <c:pt idx="18">
                  <c:v>37769.440000000002</c:v>
                </c:pt>
                <c:pt idx="19">
                  <c:v>37748.410000000003</c:v>
                </c:pt>
              </c:numCache>
            </c:numRef>
          </c:xVal>
          <c:yVal>
            <c:numRef>
              <c:f>Sheet3!$B$27:$B$46</c:f>
              <c:numCache>
                <c:formatCode>General</c:formatCode>
                <c:ptCount val="20"/>
                <c:pt idx="0">
                  <c:v>38333.294477826872</c:v>
                </c:pt>
                <c:pt idx="1">
                  <c:v>38631.150340612934</c:v>
                </c:pt>
                <c:pt idx="2">
                  <c:v>38497.222570336686</c:v>
                </c:pt>
                <c:pt idx="3">
                  <c:v>37872.652514568268</c:v>
                </c:pt>
                <c:pt idx="4">
                  <c:v>37782.447739880838</c:v>
                </c:pt>
                <c:pt idx="5">
                  <c:v>38319.758224053425</c:v>
                </c:pt>
                <c:pt idx="6">
                  <c:v>38266.95016770107</c:v>
                </c:pt>
                <c:pt idx="7">
                  <c:v>38514.819663726594</c:v>
                </c:pt>
                <c:pt idx="8">
                  <c:v>38346.263719283517</c:v>
                </c:pt>
                <c:pt idx="9">
                  <c:v>38009.037443115289</c:v>
                </c:pt>
                <c:pt idx="10">
                  <c:v>38055.512463562656</c:v>
                </c:pt>
                <c:pt idx="11">
                  <c:v>37834.54957812115</c:v>
                </c:pt>
                <c:pt idx="12">
                  <c:v>37628.967879780008</c:v>
                </c:pt>
                <c:pt idx="13">
                  <c:v>37047.65009723277</c:v>
                </c:pt>
                <c:pt idx="14">
                  <c:v>37583.665493887747</c:v>
                </c:pt>
                <c:pt idx="15">
                  <c:v>37855.928009728203</c:v>
                </c:pt>
                <c:pt idx="16">
                  <c:v>38073.623789246951</c:v>
                </c:pt>
                <c:pt idx="17">
                  <c:v>38446.660253974871</c:v>
                </c:pt>
                <c:pt idx="18">
                  <c:v>37844.690835552014</c:v>
                </c:pt>
                <c:pt idx="19">
                  <c:v>38056.204737807973</c:v>
                </c:pt>
              </c:numCache>
            </c:numRef>
          </c:yVal>
          <c:smooth val="0"/>
          <c:extLst>
            <c:ext xmlns:c16="http://schemas.microsoft.com/office/drawing/2014/chart" uri="{C3380CC4-5D6E-409C-BE32-E72D297353CC}">
              <c16:uniqueId val="{00000005-AC27-40B6-BDF1-DEC0909DD710}"/>
            </c:ext>
          </c:extLst>
        </c:ser>
        <c:dLbls>
          <c:showLegendKey val="0"/>
          <c:showVal val="0"/>
          <c:showCatName val="0"/>
          <c:showSerName val="0"/>
          <c:showPercent val="0"/>
          <c:showBubbleSize val="0"/>
        </c:dLbls>
        <c:axId val="1124196920"/>
        <c:axId val="1124193640"/>
      </c:scatterChart>
      <c:valAx>
        <c:axId val="1124196920"/>
        <c:scaling>
          <c:orientation val="minMax"/>
        </c:scaling>
        <c:delete val="0"/>
        <c:axPos val="b"/>
        <c:title>
          <c:tx>
            <c:rich>
              <a:bodyPr/>
              <a:lstStyle/>
              <a:p>
                <a:pPr>
                  <a:defRPr/>
                </a:pPr>
                <a:r>
                  <a:rPr lang="en-US"/>
                  <a:t>Low</a:t>
                </a:r>
              </a:p>
            </c:rich>
          </c:tx>
          <c:overlay val="0"/>
        </c:title>
        <c:numFmt formatCode="General" sourceLinked="1"/>
        <c:majorTickMark val="out"/>
        <c:minorTickMark val="none"/>
        <c:tickLblPos val="nextTo"/>
        <c:crossAx val="1124193640"/>
        <c:crosses val="autoZero"/>
        <c:crossBetween val="midCat"/>
      </c:valAx>
      <c:valAx>
        <c:axId val="1124193640"/>
        <c:scaling>
          <c:orientation val="minMax"/>
        </c:scaling>
        <c:delete val="0"/>
        <c:axPos val="l"/>
        <c:title>
          <c:tx>
            <c:rich>
              <a:bodyPr/>
              <a:lstStyle/>
              <a:p>
                <a:pPr>
                  <a:defRPr/>
                </a:pPr>
                <a:r>
                  <a:rPr lang="en-US"/>
                  <a:t>Close*</a:t>
                </a:r>
              </a:p>
            </c:rich>
          </c:tx>
          <c:overlay val="0"/>
        </c:title>
        <c:numFmt formatCode="General" sourceLinked="1"/>
        <c:majorTickMark val="out"/>
        <c:minorTickMark val="none"/>
        <c:tickLblPos val="nextTo"/>
        <c:crossAx val="1124196920"/>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Normal Probability Plot</a:t>
            </a:r>
          </a:p>
        </c:rich>
      </c:tx>
      <c:overlay val="0"/>
    </c:title>
    <c:autoTitleDeleted val="0"/>
    <c:plotArea>
      <c:layout/>
      <c:scatterChart>
        <c:scatterStyle val="lineMarker"/>
        <c:varyColors val="0"/>
        <c:ser>
          <c:idx val="0"/>
          <c:order val="0"/>
          <c:spPr>
            <a:ln w="19050">
              <a:noFill/>
            </a:ln>
          </c:spPr>
          <c:xVal>
            <c:numRef>
              <c:f>Sheet3!$F$27:$F$46</c:f>
              <c:numCache>
                <c:formatCode>General</c:formatCode>
                <c:ptCount val="20"/>
                <c:pt idx="0">
                  <c:v>2.5</c:v>
                </c:pt>
                <c:pt idx="1">
                  <c:v>7.5</c:v>
                </c:pt>
                <c:pt idx="2">
                  <c:v>12.5</c:v>
                </c:pt>
                <c:pt idx="3">
                  <c:v>17.5</c:v>
                </c:pt>
                <c:pt idx="4">
                  <c:v>22.5</c:v>
                </c:pt>
                <c:pt idx="5">
                  <c:v>27.5</c:v>
                </c:pt>
                <c:pt idx="6">
                  <c:v>32.5</c:v>
                </c:pt>
                <c:pt idx="7">
                  <c:v>37.5</c:v>
                </c:pt>
                <c:pt idx="8">
                  <c:v>42.5</c:v>
                </c:pt>
                <c:pt idx="9">
                  <c:v>47.5</c:v>
                </c:pt>
                <c:pt idx="10">
                  <c:v>52.5</c:v>
                </c:pt>
                <c:pt idx="11">
                  <c:v>57.5</c:v>
                </c:pt>
                <c:pt idx="12">
                  <c:v>62.5</c:v>
                </c:pt>
                <c:pt idx="13">
                  <c:v>67.5</c:v>
                </c:pt>
                <c:pt idx="14">
                  <c:v>72.5</c:v>
                </c:pt>
                <c:pt idx="15">
                  <c:v>77.5</c:v>
                </c:pt>
                <c:pt idx="16">
                  <c:v>82.5</c:v>
                </c:pt>
                <c:pt idx="17">
                  <c:v>87.5</c:v>
                </c:pt>
                <c:pt idx="18">
                  <c:v>92.5</c:v>
                </c:pt>
                <c:pt idx="19">
                  <c:v>97.5</c:v>
                </c:pt>
              </c:numCache>
            </c:numRef>
          </c:xVal>
          <c:yVal>
            <c:numRef>
              <c:f>Sheet3!$G$27:$G$46</c:f>
              <c:numCache>
                <c:formatCode>General</c:formatCode>
                <c:ptCount val="20"/>
                <c:pt idx="0">
                  <c:v>36939.599999999999</c:v>
                </c:pt>
                <c:pt idx="1">
                  <c:v>37606.89</c:v>
                </c:pt>
                <c:pt idx="2">
                  <c:v>37663.33</c:v>
                </c:pt>
                <c:pt idx="3">
                  <c:v>37687.910000000003</c:v>
                </c:pt>
                <c:pt idx="4">
                  <c:v>37736.07</c:v>
                </c:pt>
                <c:pt idx="5">
                  <c:v>37877.339999999997</c:v>
                </c:pt>
                <c:pt idx="6">
                  <c:v>37934.730000000003</c:v>
                </c:pt>
                <c:pt idx="7">
                  <c:v>38025.449999999997</c:v>
                </c:pt>
                <c:pt idx="8">
                  <c:v>38040.57</c:v>
                </c:pt>
                <c:pt idx="9">
                  <c:v>38050.78</c:v>
                </c:pt>
                <c:pt idx="10">
                  <c:v>38071.129999999997</c:v>
                </c:pt>
                <c:pt idx="11">
                  <c:v>38128.9</c:v>
                </c:pt>
                <c:pt idx="12">
                  <c:v>38182.080000000002</c:v>
                </c:pt>
                <c:pt idx="13">
                  <c:v>38310.49</c:v>
                </c:pt>
                <c:pt idx="14">
                  <c:v>38333.08</c:v>
                </c:pt>
                <c:pt idx="15">
                  <c:v>38369.629999999997</c:v>
                </c:pt>
                <c:pt idx="16">
                  <c:v>38407.01</c:v>
                </c:pt>
                <c:pt idx="17">
                  <c:v>38492.949999999997</c:v>
                </c:pt>
                <c:pt idx="18">
                  <c:v>38528.32</c:v>
                </c:pt>
                <c:pt idx="19">
                  <c:v>38614.79</c:v>
                </c:pt>
              </c:numCache>
            </c:numRef>
          </c:yVal>
          <c:smooth val="0"/>
          <c:extLst>
            <c:ext xmlns:c16="http://schemas.microsoft.com/office/drawing/2014/chart" uri="{C3380CC4-5D6E-409C-BE32-E72D297353CC}">
              <c16:uniqueId val="{00000001-B1AD-4D66-BCF2-53D689A826A8}"/>
            </c:ext>
          </c:extLst>
        </c:ser>
        <c:dLbls>
          <c:showLegendKey val="0"/>
          <c:showVal val="0"/>
          <c:showCatName val="0"/>
          <c:showSerName val="0"/>
          <c:showPercent val="0"/>
          <c:showBubbleSize val="0"/>
        </c:dLbls>
        <c:axId val="1124209384"/>
        <c:axId val="1124208400"/>
      </c:scatterChart>
      <c:valAx>
        <c:axId val="1124209384"/>
        <c:scaling>
          <c:orientation val="minMax"/>
        </c:scaling>
        <c:delete val="0"/>
        <c:axPos val="b"/>
        <c:title>
          <c:tx>
            <c:rich>
              <a:bodyPr/>
              <a:lstStyle/>
              <a:p>
                <a:pPr>
                  <a:defRPr/>
                </a:pPr>
                <a:r>
                  <a:rPr lang="en-US"/>
                  <a:t>Sample Percentile</a:t>
                </a:r>
              </a:p>
            </c:rich>
          </c:tx>
          <c:overlay val="0"/>
        </c:title>
        <c:numFmt formatCode="General" sourceLinked="1"/>
        <c:majorTickMark val="out"/>
        <c:minorTickMark val="none"/>
        <c:tickLblPos val="nextTo"/>
        <c:crossAx val="1124208400"/>
        <c:crosses val="autoZero"/>
        <c:crossBetween val="midCat"/>
      </c:valAx>
      <c:valAx>
        <c:axId val="1124208400"/>
        <c:scaling>
          <c:orientation val="minMax"/>
        </c:scaling>
        <c:delete val="0"/>
        <c:axPos val="l"/>
        <c:title>
          <c:tx>
            <c:rich>
              <a:bodyPr/>
              <a:lstStyle/>
              <a:p>
                <a:pPr>
                  <a:defRPr/>
                </a:pPr>
                <a:r>
                  <a:rPr lang="en-US"/>
                  <a:t>Close*</a:t>
                </a:r>
              </a:p>
            </c:rich>
          </c:tx>
          <c:overlay val="0"/>
        </c:title>
        <c:numFmt formatCode="General" sourceLinked="1"/>
        <c:majorTickMark val="out"/>
        <c:minorTickMark val="none"/>
        <c:tickLblPos val="nextTo"/>
        <c:crossAx val="1124209384"/>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Residual Plot</a:t>
            </a:r>
          </a:p>
        </c:rich>
      </c:tx>
      <c:overlay val="0"/>
    </c:title>
    <c:autoTitleDeleted val="0"/>
    <c:plotArea>
      <c:layout/>
      <c:scatterChart>
        <c:scatterStyle val="lineMarker"/>
        <c:varyColors val="0"/>
        <c:ser>
          <c:idx val="0"/>
          <c:order val="0"/>
          <c:spPr>
            <a:ln w="19050">
              <a:noFill/>
            </a:ln>
          </c:spPr>
          <c:xVal>
            <c:numRef>
              <c:f>Sheet2!$A$2:$A$21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Sheet2!$H$25:$H$44</c:f>
              <c:numCache>
                <c:formatCode>General</c:formatCode>
                <c:ptCount val="20"/>
                <c:pt idx="0">
                  <c:v>164.75833076924027</c:v>
                </c:pt>
                <c:pt idx="1">
                  <c:v>144.26626672213024</c:v>
                </c:pt>
                <c:pt idx="2">
                  <c:v>495.5839321525782</c:v>
                </c:pt>
                <c:pt idx="3">
                  <c:v>33.447055442258716</c:v>
                </c:pt>
                <c:pt idx="4">
                  <c:v>-392.42583604888932</c:v>
                </c:pt>
                <c:pt idx="5">
                  <c:v>24.592744509420299</c:v>
                </c:pt>
                <c:pt idx="6">
                  <c:v>175.96770858298987</c:v>
                </c:pt>
                <c:pt idx="7">
                  <c:v>179.1722414873293</c:v>
                </c:pt>
                <c:pt idx="8">
                  <c:v>92.35986313745525</c:v>
                </c:pt>
                <c:pt idx="9">
                  <c:v>98.789273080561543</c:v>
                </c:pt>
                <c:pt idx="10">
                  <c:v>86.575651182502043</c:v>
                </c:pt>
                <c:pt idx="11">
                  <c:v>-238.48972964426503</c:v>
                </c:pt>
                <c:pt idx="12">
                  <c:v>330.27043253432203</c:v>
                </c:pt>
                <c:pt idx="13">
                  <c:v>-760.31833939156786</c:v>
                </c:pt>
                <c:pt idx="14">
                  <c:v>-264.65439054019225</c:v>
                </c:pt>
                <c:pt idx="15">
                  <c:v>-417.91036089167028</c:v>
                </c:pt>
                <c:pt idx="16">
                  <c:v>-194.69486902072822</c:v>
                </c:pt>
                <c:pt idx="17">
                  <c:v>482.34868996877049</c:v>
                </c:pt>
                <c:pt idx="18">
                  <c:v>-227.76530001467472</c:v>
                </c:pt>
                <c:pt idx="19">
                  <c:v>188.12663598240761</c:v>
                </c:pt>
              </c:numCache>
            </c:numRef>
          </c:yVal>
          <c:smooth val="0"/>
          <c:extLst>
            <c:ext xmlns:c16="http://schemas.microsoft.com/office/drawing/2014/chart" uri="{C3380CC4-5D6E-409C-BE32-E72D297353CC}">
              <c16:uniqueId val="{00000001-A6D1-48D3-8EA8-CD9AEB2BBF2D}"/>
            </c:ext>
          </c:extLst>
        </c:ser>
        <c:dLbls>
          <c:showLegendKey val="0"/>
          <c:showVal val="0"/>
          <c:showCatName val="0"/>
          <c:showSerName val="0"/>
          <c:showPercent val="0"/>
          <c:showBubbleSize val="0"/>
        </c:dLbls>
        <c:axId val="856898424"/>
        <c:axId val="856898752"/>
      </c:scatterChart>
      <c:valAx>
        <c:axId val="856898424"/>
        <c:scaling>
          <c:orientation val="minMax"/>
        </c:scaling>
        <c:delete val="0"/>
        <c:axPos val="b"/>
        <c:title>
          <c:tx>
            <c:rich>
              <a:bodyPr/>
              <a:lstStyle/>
              <a:p>
                <a:pPr>
                  <a:defRPr/>
                </a:pPr>
                <a:r>
                  <a:rPr lang="en-US"/>
                  <a:t>Open</a:t>
                </a:r>
              </a:p>
            </c:rich>
          </c:tx>
          <c:overlay val="0"/>
        </c:title>
        <c:numFmt formatCode="General" sourceLinked="1"/>
        <c:majorTickMark val="out"/>
        <c:minorTickMark val="none"/>
        <c:tickLblPos val="nextTo"/>
        <c:crossAx val="856898752"/>
        <c:crosses val="autoZero"/>
        <c:crossBetween val="midCat"/>
      </c:valAx>
      <c:valAx>
        <c:axId val="856898752"/>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856898424"/>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Residual Plot</a:t>
            </a:r>
          </a:p>
        </c:rich>
      </c:tx>
      <c:overlay val="0"/>
    </c:title>
    <c:autoTitleDeleted val="0"/>
    <c:plotArea>
      <c:layout/>
      <c:scatterChart>
        <c:scatterStyle val="lineMarker"/>
        <c:varyColors val="0"/>
        <c:ser>
          <c:idx val="0"/>
          <c:order val="0"/>
          <c:spPr>
            <a:ln w="19050">
              <a:noFill/>
            </a:ln>
          </c:spPr>
          <c:xVal>
            <c:numRef>
              <c:f>Sheet2!$A$2:$A$21</c:f>
              <c:numCache>
                <c:formatCode>General</c:formatCode>
                <c:ptCount val="20"/>
                <c:pt idx="0">
                  <c:v>38283.9</c:v>
                </c:pt>
                <c:pt idx="1">
                  <c:v>38727.89</c:v>
                </c:pt>
                <c:pt idx="2">
                  <c:v>38084.699999999997</c:v>
                </c:pt>
                <c:pt idx="3">
                  <c:v>38062.07</c:v>
                </c:pt>
                <c:pt idx="4">
                  <c:v>38432.94</c:v>
                </c:pt>
                <c:pt idx="5">
                  <c:v>38456.639999999999</c:v>
                </c:pt>
                <c:pt idx="6">
                  <c:v>38321.129999999997</c:v>
                </c:pt>
                <c:pt idx="7">
                  <c:v>38371.339999999997</c:v>
                </c:pt>
                <c:pt idx="8">
                  <c:v>38168.42</c:v>
                </c:pt>
                <c:pt idx="9">
                  <c:v>37951.07</c:v>
                </c:pt>
                <c:pt idx="10">
                  <c:v>37946.800000000003</c:v>
                </c:pt>
                <c:pt idx="11">
                  <c:v>37892.36</c:v>
                </c:pt>
                <c:pt idx="12">
                  <c:v>37092.86</c:v>
                </c:pt>
                <c:pt idx="13">
                  <c:v>37595.730000000003</c:v>
                </c:pt>
                <c:pt idx="14">
                  <c:v>37847.879999999997</c:v>
                </c:pt>
                <c:pt idx="15">
                  <c:v>38262.83</c:v>
                </c:pt>
                <c:pt idx="16">
                  <c:v>38427.15</c:v>
                </c:pt>
                <c:pt idx="17">
                  <c:v>38052.18</c:v>
                </c:pt>
                <c:pt idx="18">
                  <c:v>38275.339999999997</c:v>
                </c:pt>
                <c:pt idx="19">
                  <c:v>37949.589999999997</c:v>
                </c:pt>
              </c:numCache>
            </c:numRef>
          </c:xVal>
          <c:yVal>
            <c:numRef>
              <c:f>Sheet2!$S$27:$S$46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1-564C-4C84-8B19-3650D1401F37}"/>
            </c:ext>
          </c:extLst>
        </c:ser>
        <c:dLbls>
          <c:showLegendKey val="0"/>
          <c:showVal val="0"/>
          <c:showCatName val="0"/>
          <c:showSerName val="0"/>
          <c:showPercent val="0"/>
          <c:showBubbleSize val="0"/>
        </c:dLbls>
        <c:axId val="856907608"/>
        <c:axId val="856910560"/>
      </c:scatterChart>
      <c:valAx>
        <c:axId val="856907608"/>
        <c:scaling>
          <c:orientation val="minMax"/>
        </c:scaling>
        <c:delete val="0"/>
        <c:axPos val="b"/>
        <c:title>
          <c:tx>
            <c:rich>
              <a:bodyPr/>
              <a:lstStyle/>
              <a:p>
                <a:pPr>
                  <a:defRPr/>
                </a:pPr>
                <a:r>
                  <a:rPr lang="en-US"/>
                  <a:t>Open</a:t>
                </a:r>
              </a:p>
            </c:rich>
          </c:tx>
          <c:overlay val="0"/>
        </c:title>
        <c:numFmt formatCode="General" sourceLinked="1"/>
        <c:majorTickMark val="out"/>
        <c:minorTickMark val="none"/>
        <c:tickLblPos val="nextTo"/>
        <c:crossAx val="856910560"/>
        <c:crosses val="autoZero"/>
        <c:crossBetween val="midCat"/>
      </c:valAx>
      <c:valAx>
        <c:axId val="856910560"/>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856907608"/>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High  Residual Plot</a:t>
            </a:r>
          </a:p>
        </c:rich>
      </c:tx>
      <c:overlay val="0"/>
    </c:title>
    <c:autoTitleDeleted val="0"/>
    <c:plotArea>
      <c:layout/>
      <c:scatterChart>
        <c:scatterStyle val="lineMarker"/>
        <c:varyColors val="0"/>
        <c:ser>
          <c:idx val="0"/>
          <c:order val="0"/>
          <c:spPr>
            <a:ln w="19050">
              <a:noFill/>
            </a:ln>
          </c:spPr>
          <c:xVal>
            <c:numRef>
              <c:f>Sheet2!$B$2:$B$21</c:f>
              <c:numCache>
                <c:formatCode>General</c:formatCode>
                <c:ptCount val="20"/>
                <c:pt idx="0">
                  <c:v>38402.449999999997</c:v>
                </c:pt>
                <c:pt idx="1">
                  <c:v>38788.51</c:v>
                </c:pt>
                <c:pt idx="2">
                  <c:v>38571.230000000003</c:v>
                </c:pt>
                <c:pt idx="3">
                  <c:v>38119.379999999997</c:v>
                </c:pt>
                <c:pt idx="4">
                  <c:v>38540.57</c:v>
                </c:pt>
                <c:pt idx="5">
                  <c:v>38516.85</c:v>
                </c:pt>
                <c:pt idx="6">
                  <c:v>38414.370000000003</c:v>
                </c:pt>
                <c:pt idx="7">
                  <c:v>38556.269999999997</c:v>
                </c:pt>
                <c:pt idx="8">
                  <c:v>38430.69</c:v>
                </c:pt>
                <c:pt idx="9">
                  <c:v>38109.68</c:v>
                </c:pt>
                <c:pt idx="10">
                  <c:v>38221.4</c:v>
                </c:pt>
                <c:pt idx="11">
                  <c:v>38139.96</c:v>
                </c:pt>
                <c:pt idx="12">
                  <c:v>37745.599999999999</c:v>
                </c:pt>
                <c:pt idx="13">
                  <c:v>37596.019999999997</c:v>
                </c:pt>
                <c:pt idx="14">
                  <c:v>37897.78</c:v>
                </c:pt>
                <c:pt idx="15">
                  <c:v>38413.81</c:v>
                </c:pt>
                <c:pt idx="16">
                  <c:v>38617.03</c:v>
                </c:pt>
                <c:pt idx="17">
                  <c:v>38554.720000000001</c:v>
                </c:pt>
                <c:pt idx="18">
                  <c:v>38275.339999999997</c:v>
                </c:pt>
                <c:pt idx="19">
                  <c:v>38235.730000000003</c:v>
                </c:pt>
              </c:numCache>
            </c:numRef>
          </c:xVal>
          <c:yVal>
            <c:numRef>
              <c:f>Sheet2!$S$27:$S$46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1-F575-4400-A96E-AE00DE3D070A}"/>
            </c:ext>
          </c:extLst>
        </c:ser>
        <c:dLbls>
          <c:showLegendKey val="0"/>
          <c:showVal val="0"/>
          <c:showCatName val="0"/>
          <c:showSerName val="0"/>
          <c:showPercent val="0"/>
          <c:showBubbleSize val="0"/>
        </c:dLbls>
        <c:axId val="856907608"/>
        <c:axId val="856924664"/>
      </c:scatterChart>
      <c:valAx>
        <c:axId val="856907608"/>
        <c:scaling>
          <c:orientation val="minMax"/>
        </c:scaling>
        <c:delete val="0"/>
        <c:axPos val="b"/>
        <c:title>
          <c:tx>
            <c:rich>
              <a:bodyPr/>
              <a:lstStyle/>
              <a:p>
                <a:pPr>
                  <a:defRPr/>
                </a:pPr>
                <a:r>
                  <a:rPr lang="en-US"/>
                  <a:t>High</a:t>
                </a:r>
              </a:p>
            </c:rich>
          </c:tx>
          <c:overlay val="0"/>
        </c:title>
        <c:numFmt formatCode="General" sourceLinked="1"/>
        <c:majorTickMark val="out"/>
        <c:minorTickMark val="none"/>
        <c:tickLblPos val="nextTo"/>
        <c:crossAx val="856924664"/>
        <c:crosses val="autoZero"/>
        <c:crossBetween val="midCat"/>
      </c:valAx>
      <c:valAx>
        <c:axId val="856924664"/>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856907608"/>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Low  Residual Plot</a:t>
            </a:r>
          </a:p>
        </c:rich>
      </c:tx>
      <c:overlay val="0"/>
    </c:title>
    <c:autoTitleDeleted val="0"/>
    <c:plotArea>
      <c:layout/>
      <c:scatterChart>
        <c:scatterStyle val="lineMarker"/>
        <c:varyColors val="0"/>
        <c:ser>
          <c:idx val="0"/>
          <c:order val="0"/>
          <c:spPr>
            <a:ln w="19050">
              <a:noFill/>
            </a:ln>
          </c:spPr>
          <c:xVal>
            <c:numRef>
              <c:f>Sheet2!$C$2:$C$21</c:f>
              <c:numCache>
                <c:formatCode>General</c:formatCode>
                <c:ptCount val="20"/>
                <c:pt idx="0">
                  <c:v>38169.599999999999</c:v>
                </c:pt>
                <c:pt idx="1">
                  <c:v>38550.65</c:v>
                </c:pt>
                <c:pt idx="2">
                  <c:v>38062.01</c:v>
                </c:pt>
                <c:pt idx="3">
                  <c:v>37734.14</c:v>
                </c:pt>
                <c:pt idx="4">
                  <c:v>37654.92</c:v>
                </c:pt>
                <c:pt idx="5">
                  <c:v>38215.050000000003</c:v>
                </c:pt>
                <c:pt idx="6">
                  <c:v>38125.81</c:v>
                </c:pt>
                <c:pt idx="7">
                  <c:v>38313.06</c:v>
                </c:pt>
                <c:pt idx="8">
                  <c:v>38073.29</c:v>
                </c:pt>
                <c:pt idx="9">
                  <c:v>37787.379999999997</c:v>
                </c:pt>
                <c:pt idx="10">
                  <c:v>37755.1</c:v>
                </c:pt>
                <c:pt idx="11">
                  <c:v>37550.6</c:v>
                </c:pt>
                <c:pt idx="12">
                  <c:v>36987.730000000003</c:v>
                </c:pt>
                <c:pt idx="13">
                  <c:v>36911.230000000003</c:v>
                </c:pt>
                <c:pt idx="14">
                  <c:v>37431.68</c:v>
                </c:pt>
                <c:pt idx="15">
                  <c:v>37678.42</c:v>
                </c:pt>
                <c:pt idx="16">
                  <c:v>37884.410000000003</c:v>
                </c:pt>
                <c:pt idx="17">
                  <c:v>37998.129999999997</c:v>
                </c:pt>
                <c:pt idx="18">
                  <c:v>37769.440000000002</c:v>
                </c:pt>
                <c:pt idx="19">
                  <c:v>37748.410000000003</c:v>
                </c:pt>
              </c:numCache>
            </c:numRef>
          </c:xVal>
          <c:yVal>
            <c:numRef>
              <c:f>Sheet2!$S$27:$S$46</c:f>
              <c:numCache>
                <c:formatCode>General</c:formatCode>
                <c:ptCount val="20"/>
                <c:pt idx="0">
                  <c:v>-0.21447782687027939</c:v>
                </c:pt>
                <c:pt idx="1">
                  <c:v>-16.360340612933214</c:v>
                </c:pt>
                <c:pt idx="2">
                  <c:v>31.09742966331396</c:v>
                </c:pt>
                <c:pt idx="3">
                  <c:v>178.12748543173075</c:v>
                </c:pt>
                <c:pt idx="4">
                  <c:v>94.892260119158891</c:v>
                </c:pt>
                <c:pt idx="5">
                  <c:v>-9.2682240534268203</c:v>
                </c:pt>
                <c:pt idx="6">
                  <c:v>102.67983229892707</c:v>
                </c:pt>
                <c:pt idx="7">
                  <c:v>-107.80966372659168</c:v>
                </c:pt>
                <c:pt idx="8">
                  <c:v>-164.18371928351553</c:v>
                </c:pt>
                <c:pt idx="9">
                  <c:v>31.532556884711084</c:v>
                </c:pt>
                <c:pt idx="10">
                  <c:v>-30.062463562659104</c:v>
                </c:pt>
                <c:pt idx="11">
                  <c:v>-171.21957812114852</c:v>
                </c:pt>
                <c:pt idx="12">
                  <c:v>58.942120219995559</c:v>
                </c:pt>
                <c:pt idx="13">
                  <c:v>-108.0500972327718</c:v>
                </c:pt>
                <c:pt idx="14">
                  <c:v>23.224506112252129</c:v>
                </c:pt>
                <c:pt idx="15">
                  <c:v>-119.85800972820289</c:v>
                </c:pt>
                <c:pt idx="16">
                  <c:v>-2.4937892469533836</c:v>
                </c:pt>
                <c:pt idx="17">
                  <c:v>46.289746025126078</c:v>
                </c:pt>
                <c:pt idx="18">
                  <c:v>90.039164447989606</c:v>
                </c:pt>
                <c:pt idx="19">
                  <c:v>72.695262192028167</c:v>
                </c:pt>
              </c:numCache>
            </c:numRef>
          </c:yVal>
          <c:smooth val="0"/>
          <c:extLst>
            <c:ext xmlns:c16="http://schemas.microsoft.com/office/drawing/2014/chart" uri="{C3380CC4-5D6E-409C-BE32-E72D297353CC}">
              <c16:uniqueId val="{00000001-F2A3-4C96-806B-489E8E164486}"/>
            </c:ext>
          </c:extLst>
        </c:ser>
        <c:dLbls>
          <c:showLegendKey val="0"/>
          <c:showVal val="0"/>
          <c:showCatName val="0"/>
          <c:showSerName val="0"/>
          <c:showPercent val="0"/>
          <c:showBubbleSize val="0"/>
        </c:dLbls>
        <c:axId val="856919744"/>
        <c:axId val="856920400"/>
      </c:scatterChart>
      <c:valAx>
        <c:axId val="856919744"/>
        <c:scaling>
          <c:orientation val="minMax"/>
        </c:scaling>
        <c:delete val="0"/>
        <c:axPos val="b"/>
        <c:title>
          <c:tx>
            <c:rich>
              <a:bodyPr/>
              <a:lstStyle/>
              <a:p>
                <a:pPr>
                  <a:defRPr/>
                </a:pPr>
                <a:r>
                  <a:rPr lang="en-US"/>
                  <a:t>Low</a:t>
                </a:r>
              </a:p>
            </c:rich>
          </c:tx>
          <c:overlay val="0"/>
        </c:title>
        <c:numFmt formatCode="General" sourceLinked="1"/>
        <c:majorTickMark val="out"/>
        <c:minorTickMark val="none"/>
        <c:tickLblPos val="nextTo"/>
        <c:crossAx val="856920400"/>
        <c:crosses val="autoZero"/>
        <c:crossBetween val="midCat"/>
      </c:valAx>
      <c:valAx>
        <c:axId val="856920400"/>
        <c:scaling>
          <c:orientation val="minMax"/>
        </c:scaling>
        <c:delete val="0"/>
        <c:axPos val="l"/>
        <c:title>
          <c:tx>
            <c:rich>
              <a:bodyPr/>
              <a:lstStyle/>
              <a:p>
                <a:pPr>
                  <a:defRPr/>
                </a:pPr>
                <a:r>
                  <a:rPr lang="en-US"/>
                  <a:t>Residuals</a:t>
                </a:r>
              </a:p>
            </c:rich>
          </c:tx>
          <c:overlay val="0"/>
        </c:title>
        <c:numFmt formatCode="General" sourceLinked="1"/>
        <c:majorTickMark val="out"/>
        <c:minorTickMark val="none"/>
        <c:tickLblPos val="nextTo"/>
        <c:crossAx val="856919744"/>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ustomXml" Target="../ink/ink2.xml"/><Relationship Id="rId13" Type="http://schemas.openxmlformats.org/officeDocument/2006/relationships/image" Target="../media/image4.png"/><Relationship Id="rId18" Type="http://schemas.openxmlformats.org/officeDocument/2006/relationships/customXml" Target="../ink/ink7.xml"/><Relationship Id="rId3" Type="http://schemas.openxmlformats.org/officeDocument/2006/relationships/chart" Target="../charts/chart3.xml"/><Relationship Id="rId21" Type="http://schemas.openxmlformats.org/officeDocument/2006/relationships/image" Target="../media/image8.png"/><Relationship Id="rId7" Type="http://schemas.openxmlformats.org/officeDocument/2006/relationships/image" Target="../media/image1.png"/><Relationship Id="rId12" Type="http://schemas.openxmlformats.org/officeDocument/2006/relationships/customXml" Target="../ink/ink4.xml"/><Relationship Id="rId17" Type="http://schemas.openxmlformats.org/officeDocument/2006/relationships/image" Target="../media/image6.png"/><Relationship Id="rId2" Type="http://schemas.openxmlformats.org/officeDocument/2006/relationships/chart" Target="../charts/chart2.xml"/><Relationship Id="rId16" Type="http://schemas.openxmlformats.org/officeDocument/2006/relationships/customXml" Target="../ink/ink6.xml"/><Relationship Id="rId20" Type="http://schemas.openxmlformats.org/officeDocument/2006/relationships/customXml" Target="../ink/ink8.xml"/><Relationship Id="rId1" Type="http://schemas.openxmlformats.org/officeDocument/2006/relationships/chart" Target="../charts/chart1.xml"/><Relationship Id="rId6" Type="http://schemas.openxmlformats.org/officeDocument/2006/relationships/customXml" Target="../ink/ink1.xml"/><Relationship Id="rId11" Type="http://schemas.openxmlformats.org/officeDocument/2006/relationships/image" Target="../media/image3.png"/><Relationship Id="rId5" Type="http://schemas.openxmlformats.org/officeDocument/2006/relationships/chart" Target="../charts/chart5.xml"/><Relationship Id="rId15" Type="http://schemas.openxmlformats.org/officeDocument/2006/relationships/image" Target="../media/image5.png"/><Relationship Id="rId10" Type="http://schemas.openxmlformats.org/officeDocument/2006/relationships/customXml" Target="../ink/ink3.xml"/><Relationship Id="rId19" Type="http://schemas.openxmlformats.org/officeDocument/2006/relationships/image" Target="../media/image7.png"/><Relationship Id="rId4" Type="http://schemas.openxmlformats.org/officeDocument/2006/relationships/chart" Target="../charts/chart4.xml"/><Relationship Id="rId9" Type="http://schemas.openxmlformats.org/officeDocument/2006/relationships/image" Target="../media/image2.png"/><Relationship Id="rId14" Type="http://schemas.openxmlformats.org/officeDocument/2006/relationships/customXml" Target="../ink/ink5.xml"/></Relationships>
</file>

<file path=xl/drawings/_rels/drawing2.xml.rels><?xml version="1.0" encoding="UTF-8" standalone="yes"?>
<Relationships xmlns="http://schemas.openxmlformats.org/package/2006/relationships"><Relationship Id="rId8" Type="http://schemas.openxmlformats.org/officeDocument/2006/relationships/customXml" Target="../ink/ink9.xml"/><Relationship Id="rId13" Type="http://schemas.openxmlformats.org/officeDocument/2006/relationships/customXml" Target="../ink/ink12.xml"/><Relationship Id="rId18" Type="http://schemas.openxmlformats.org/officeDocument/2006/relationships/image" Target="../media/image13.png"/><Relationship Id="rId26" Type="http://schemas.openxmlformats.org/officeDocument/2006/relationships/image" Target="../media/image17.png"/><Relationship Id="rId39" Type="http://schemas.openxmlformats.org/officeDocument/2006/relationships/customXml" Target="../ink/ink25.xml"/><Relationship Id="rId3" Type="http://schemas.openxmlformats.org/officeDocument/2006/relationships/chart" Target="../charts/chart8.xml"/><Relationship Id="rId21" Type="http://schemas.openxmlformats.org/officeDocument/2006/relationships/customXml" Target="../ink/ink16.xml"/><Relationship Id="rId34" Type="http://schemas.openxmlformats.org/officeDocument/2006/relationships/image" Target="../media/image21.png"/><Relationship Id="rId42" Type="http://schemas.openxmlformats.org/officeDocument/2006/relationships/image" Target="../media/image25.png"/><Relationship Id="rId7" Type="http://schemas.openxmlformats.org/officeDocument/2006/relationships/chart" Target="../charts/chart12.xml"/><Relationship Id="rId12" Type="http://schemas.openxmlformats.org/officeDocument/2006/relationships/customXml" Target="../ink/ink11.xml"/><Relationship Id="rId17" Type="http://schemas.openxmlformats.org/officeDocument/2006/relationships/customXml" Target="../ink/ink14.xml"/><Relationship Id="rId25" Type="http://schemas.openxmlformats.org/officeDocument/2006/relationships/customXml" Target="../ink/ink18.xml"/><Relationship Id="rId33" Type="http://schemas.openxmlformats.org/officeDocument/2006/relationships/customXml" Target="../ink/ink22.xml"/><Relationship Id="rId38" Type="http://schemas.openxmlformats.org/officeDocument/2006/relationships/image" Target="../media/image23.png"/><Relationship Id="rId46" Type="http://schemas.openxmlformats.org/officeDocument/2006/relationships/image" Target="../media/image1.png"/><Relationship Id="rId2" Type="http://schemas.openxmlformats.org/officeDocument/2006/relationships/chart" Target="../charts/chart7.xml"/><Relationship Id="rId16" Type="http://schemas.openxmlformats.org/officeDocument/2006/relationships/image" Target="../media/image12.png"/><Relationship Id="rId20" Type="http://schemas.openxmlformats.org/officeDocument/2006/relationships/image" Target="../media/image14.png"/><Relationship Id="rId29" Type="http://schemas.openxmlformats.org/officeDocument/2006/relationships/customXml" Target="../ink/ink20.xml"/><Relationship Id="rId41" Type="http://schemas.openxmlformats.org/officeDocument/2006/relationships/customXml" Target="../ink/ink26.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image" Target="../media/image10.png"/><Relationship Id="rId24" Type="http://schemas.openxmlformats.org/officeDocument/2006/relationships/image" Target="../media/image16.png"/><Relationship Id="rId32" Type="http://schemas.openxmlformats.org/officeDocument/2006/relationships/image" Target="../media/image20.png"/><Relationship Id="rId37" Type="http://schemas.openxmlformats.org/officeDocument/2006/relationships/customXml" Target="../ink/ink24.xml"/><Relationship Id="rId40" Type="http://schemas.openxmlformats.org/officeDocument/2006/relationships/image" Target="../media/image24.png"/><Relationship Id="rId45" Type="http://schemas.openxmlformats.org/officeDocument/2006/relationships/customXml" Target="../ink/ink28.xml"/><Relationship Id="rId5" Type="http://schemas.openxmlformats.org/officeDocument/2006/relationships/chart" Target="../charts/chart10.xml"/><Relationship Id="rId15" Type="http://schemas.openxmlformats.org/officeDocument/2006/relationships/customXml" Target="../ink/ink13.xml"/><Relationship Id="rId23" Type="http://schemas.openxmlformats.org/officeDocument/2006/relationships/customXml" Target="../ink/ink17.xml"/><Relationship Id="rId28" Type="http://schemas.openxmlformats.org/officeDocument/2006/relationships/image" Target="../media/image18.png"/><Relationship Id="rId36" Type="http://schemas.openxmlformats.org/officeDocument/2006/relationships/image" Target="../media/image22.png"/><Relationship Id="rId10" Type="http://schemas.openxmlformats.org/officeDocument/2006/relationships/customXml" Target="../ink/ink10.xml"/><Relationship Id="rId19" Type="http://schemas.openxmlformats.org/officeDocument/2006/relationships/customXml" Target="../ink/ink15.xml"/><Relationship Id="rId31" Type="http://schemas.openxmlformats.org/officeDocument/2006/relationships/customXml" Target="../ink/ink21.xml"/><Relationship Id="rId44" Type="http://schemas.openxmlformats.org/officeDocument/2006/relationships/image" Target="../media/image26.png"/><Relationship Id="rId4" Type="http://schemas.openxmlformats.org/officeDocument/2006/relationships/chart" Target="../charts/chart9.xml"/><Relationship Id="rId9" Type="http://schemas.openxmlformats.org/officeDocument/2006/relationships/image" Target="../media/image9.png"/><Relationship Id="rId14" Type="http://schemas.openxmlformats.org/officeDocument/2006/relationships/image" Target="../media/image11.png"/><Relationship Id="rId22" Type="http://schemas.openxmlformats.org/officeDocument/2006/relationships/image" Target="../media/image15.png"/><Relationship Id="rId27" Type="http://schemas.openxmlformats.org/officeDocument/2006/relationships/customXml" Target="../ink/ink19.xml"/><Relationship Id="rId30" Type="http://schemas.openxmlformats.org/officeDocument/2006/relationships/image" Target="../media/image19.png"/><Relationship Id="rId35" Type="http://schemas.openxmlformats.org/officeDocument/2006/relationships/customXml" Target="../ink/ink23.xml"/><Relationship Id="rId43" Type="http://schemas.openxmlformats.org/officeDocument/2006/relationships/customXml" Target="../ink/ink27.xml"/></Relationships>
</file>

<file path=xl/drawings/_rels/drawing3.xml.rels><?xml version="1.0" encoding="UTF-8" standalone="yes"?>
<Relationships xmlns="http://schemas.openxmlformats.org/package/2006/relationships"><Relationship Id="rId8" Type="http://schemas.openxmlformats.org/officeDocument/2006/relationships/image" Target="../media/image28.png"/><Relationship Id="rId3" Type="http://schemas.openxmlformats.org/officeDocument/2006/relationships/chart" Target="../charts/chart15.xml"/><Relationship Id="rId7" Type="http://schemas.openxmlformats.org/officeDocument/2006/relationships/hyperlink" Target="https://4.bp.blogspot.com/-qEGt3DaQIF0/V2meLITZj3I/AAAAAAAAEp4/WKCs0FrI1JsovDMwaw1r1iUboULfRI7MwCLcB/s1600/stb1.png" TargetMode="Externa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image" Target="../media/image27.png"/><Relationship Id="rId5" Type="http://schemas.openxmlformats.org/officeDocument/2006/relationships/hyperlink" Target="https://3.bp.blogspot.com/-MFqQLwbGwd4/WMO7tz39beI/AAAAAAAAF9I/Bjpfohgv_5E4lu7HzHJBQtXsBM--byqPwCLcB/s1600/rsquared.png" TargetMode="External"/><Relationship Id="rId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19</xdr:col>
      <xdr:colOff>552450</xdr:colOff>
      <xdr:row>12</xdr:row>
      <xdr:rowOff>185737</xdr:rowOff>
    </xdr:from>
    <xdr:to>
      <xdr:col>25</xdr:col>
      <xdr:colOff>323850</xdr:colOff>
      <xdr:row>23</xdr:row>
      <xdr:rowOff>133350</xdr:rowOff>
    </xdr:to>
    <xdr:graphicFrame macro="">
      <xdr:nvGraphicFramePr>
        <xdr:cNvPr id="2" name="Chart 1">
          <a:extLst>
            <a:ext uri="{FF2B5EF4-FFF2-40B4-BE49-F238E27FC236}">
              <a16:creationId xmlns:a16="http://schemas.microsoft.com/office/drawing/2014/main" id="{44C0DB6A-7EA7-4158-BC51-62A663441C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148167</xdr:colOff>
      <xdr:row>1</xdr:row>
      <xdr:rowOff>127000</xdr:rowOff>
    </xdr:from>
    <xdr:to>
      <xdr:col>33</xdr:col>
      <xdr:colOff>497416</xdr:colOff>
      <xdr:row>21</xdr:row>
      <xdr:rowOff>63500</xdr:rowOff>
    </xdr:to>
    <xdr:graphicFrame macro="">
      <xdr:nvGraphicFramePr>
        <xdr:cNvPr id="3" name="Chart 2">
          <a:extLst>
            <a:ext uri="{FF2B5EF4-FFF2-40B4-BE49-F238E27FC236}">
              <a16:creationId xmlns:a16="http://schemas.microsoft.com/office/drawing/2014/main" id="{F19637F2-B64E-48EB-95B0-F91BFB69C8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30</xdr:row>
      <xdr:rowOff>119062</xdr:rowOff>
    </xdr:from>
    <xdr:to>
      <xdr:col>6</xdr:col>
      <xdr:colOff>359833</xdr:colOff>
      <xdr:row>45</xdr:row>
      <xdr:rowOff>4762</xdr:rowOff>
    </xdr:to>
    <xdr:graphicFrame macro="">
      <xdr:nvGraphicFramePr>
        <xdr:cNvPr id="4" name="Chart 3">
          <a:extLst>
            <a:ext uri="{FF2B5EF4-FFF2-40B4-BE49-F238E27FC236}">
              <a16:creationId xmlns:a16="http://schemas.microsoft.com/office/drawing/2014/main" id="{893C0DDF-2EC1-49A9-B52B-07C0A7ADE5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523875</xdr:colOff>
      <xdr:row>30</xdr:row>
      <xdr:rowOff>138112</xdr:rowOff>
    </xdr:from>
    <xdr:to>
      <xdr:col>19</xdr:col>
      <xdr:colOff>219075</xdr:colOff>
      <xdr:row>45</xdr:row>
      <xdr:rowOff>23812</xdr:rowOff>
    </xdr:to>
    <xdr:graphicFrame macro="">
      <xdr:nvGraphicFramePr>
        <xdr:cNvPr id="5" name="Chart 4">
          <a:extLst>
            <a:ext uri="{FF2B5EF4-FFF2-40B4-BE49-F238E27FC236}">
              <a16:creationId xmlns:a16="http://schemas.microsoft.com/office/drawing/2014/main" id="{3C494AE6-3A02-459B-A5F3-30F2876E3D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518582</xdr:colOff>
      <xdr:row>45</xdr:row>
      <xdr:rowOff>116417</xdr:rowOff>
    </xdr:from>
    <xdr:to>
      <xdr:col>19</xdr:col>
      <xdr:colOff>201084</xdr:colOff>
      <xdr:row>59</xdr:row>
      <xdr:rowOff>179917</xdr:rowOff>
    </xdr:to>
    <xdr:graphicFrame macro="">
      <xdr:nvGraphicFramePr>
        <xdr:cNvPr id="6" name="Chart 5">
          <a:extLst>
            <a:ext uri="{FF2B5EF4-FFF2-40B4-BE49-F238E27FC236}">
              <a16:creationId xmlns:a16="http://schemas.microsoft.com/office/drawing/2014/main" id="{50F70692-AA6C-403D-9E3E-9AABA4300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18</xdr:col>
      <xdr:colOff>497027</xdr:colOff>
      <xdr:row>9</xdr:row>
      <xdr:rowOff>63180</xdr:rowOff>
    </xdr:from>
    <xdr:to>
      <xdr:col>18</xdr:col>
      <xdr:colOff>497387</xdr:colOff>
      <xdr:row>9</xdr:row>
      <xdr:rowOff>63540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7" name="Ink 6">
              <a:extLst>
                <a:ext uri="{FF2B5EF4-FFF2-40B4-BE49-F238E27FC236}">
                  <a16:creationId xmlns:a16="http://schemas.microsoft.com/office/drawing/2014/main" id="{FDCBFAB5-79E5-462F-9AC3-C66873B9CECA}"/>
                </a:ext>
              </a:extLst>
            </xdr14:cNvPr>
            <xdr14:cNvContentPartPr/>
          </xdr14:nvContentPartPr>
          <xdr14:nvPr macro=""/>
          <xdr14:xfrm>
            <a:off x="11577777" y="1777680"/>
            <a:ext cx="360" cy="360"/>
          </xdr14:xfrm>
        </xdr:contentPart>
      </mc:Choice>
      <mc:Fallback xmlns="">
        <xdr:pic>
          <xdr:nvPicPr>
            <xdr:cNvPr id="7" name="Ink 6">
              <a:extLst>
                <a:ext uri="{FF2B5EF4-FFF2-40B4-BE49-F238E27FC236}">
                  <a16:creationId xmlns:a16="http://schemas.microsoft.com/office/drawing/2014/main" id="{FDCBFAB5-79E5-462F-9AC3-C66873B9CECA}"/>
                </a:ext>
              </a:extLst>
            </xdr:cNvPr>
            <xdr:cNvPicPr/>
          </xdr:nvPicPr>
          <xdr:blipFill>
            <a:blip xmlns:r="http://schemas.openxmlformats.org/officeDocument/2006/relationships" r:embed="rId7"/>
            <a:stretch>
              <a:fillRect/>
            </a:stretch>
          </xdr:blipFill>
          <xdr:spPr>
            <a:xfrm>
              <a:off x="11560137" y="1760040"/>
              <a:ext cx="36000" cy="36000"/>
            </a:xfrm>
            <a:prstGeom prst="rect">
              <a:avLst/>
            </a:prstGeom>
          </xdr:spPr>
        </xdr:pic>
      </mc:Fallback>
    </mc:AlternateContent>
    <xdr:clientData/>
  </xdr:twoCellAnchor>
  <xdr:twoCellAnchor editAs="oneCell">
    <xdr:from>
      <xdr:col>22</xdr:col>
      <xdr:colOff>253894</xdr:colOff>
      <xdr:row>12</xdr:row>
      <xdr:rowOff>67320</xdr:rowOff>
    </xdr:from>
    <xdr:to>
      <xdr:col>22</xdr:col>
      <xdr:colOff>433174</xdr:colOff>
      <xdr:row>14</xdr:row>
      <xdr:rowOff>75480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2" name="Ink 11">
              <a:extLst>
                <a:ext uri="{FF2B5EF4-FFF2-40B4-BE49-F238E27FC236}">
                  <a16:creationId xmlns:a16="http://schemas.microsoft.com/office/drawing/2014/main" id="{752F8D36-85D8-47B5-9B25-70F7BC1EF1BA}"/>
                </a:ext>
              </a:extLst>
            </xdr14:cNvPr>
            <xdr14:cNvContentPartPr/>
          </xdr14:nvContentPartPr>
          <xdr14:nvPr macro=""/>
          <xdr14:xfrm>
            <a:off x="13789977" y="2353320"/>
            <a:ext cx="179280" cy="389160"/>
          </xdr14:xfrm>
        </xdr:contentPart>
      </mc:Choice>
      <mc:Fallback xmlns="">
        <xdr:pic>
          <xdr:nvPicPr>
            <xdr:cNvPr id="12" name="Ink 11">
              <a:extLst>
                <a:ext uri="{FF2B5EF4-FFF2-40B4-BE49-F238E27FC236}">
                  <a16:creationId xmlns:a16="http://schemas.microsoft.com/office/drawing/2014/main" id="{752F8D36-85D8-47B5-9B25-70F7BC1EF1BA}"/>
                </a:ext>
              </a:extLst>
            </xdr:cNvPr>
            <xdr:cNvPicPr/>
          </xdr:nvPicPr>
          <xdr:blipFill>
            <a:blip xmlns:r="http://schemas.openxmlformats.org/officeDocument/2006/relationships" r:embed="rId9"/>
            <a:stretch>
              <a:fillRect/>
            </a:stretch>
          </xdr:blipFill>
          <xdr:spPr>
            <a:xfrm>
              <a:off x="13772013" y="2335337"/>
              <a:ext cx="214849" cy="424767"/>
            </a:xfrm>
            <a:prstGeom prst="rect">
              <a:avLst/>
            </a:prstGeom>
          </xdr:spPr>
        </xdr:pic>
      </mc:Fallback>
    </mc:AlternateContent>
    <xdr:clientData/>
  </xdr:twoCellAnchor>
  <xdr:twoCellAnchor editAs="oneCell">
    <xdr:from>
      <xdr:col>25</xdr:col>
      <xdr:colOff>84234</xdr:colOff>
      <xdr:row>12</xdr:row>
      <xdr:rowOff>20880</xdr:rowOff>
    </xdr:from>
    <xdr:to>
      <xdr:col>25</xdr:col>
      <xdr:colOff>321834</xdr:colOff>
      <xdr:row>18</xdr:row>
      <xdr:rowOff>13680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5" name="Ink 14">
              <a:extLst>
                <a:ext uri="{FF2B5EF4-FFF2-40B4-BE49-F238E27FC236}">
                  <a16:creationId xmlns:a16="http://schemas.microsoft.com/office/drawing/2014/main" id="{85CE1075-9784-488D-B61C-4093951EF7EB}"/>
                </a:ext>
              </a:extLst>
            </xdr14:cNvPr>
            <xdr14:cNvContentPartPr/>
          </xdr14:nvContentPartPr>
          <xdr14:nvPr macro=""/>
          <xdr14:xfrm>
            <a:off x="15461817" y="2306880"/>
            <a:ext cx="237600" cy="1135800"/>
          </xdr14:xfrm>
        </xdr:contentPart>
      </mc:Choice>
      <mc:Fallback xmlns="">
        <xdr:pic>
          <xdr:nvPicPr>
            <xdr:cNvPr id="15" name="Ink 14">
              <a:extLst>
                <a:ext uri="{FF2B5EF4-FFF2-40B4-BE49-F238E27FC236}">
                  <a16:creationId xmlns:a16="http://schemas.microsoft.com/office/drawing/2014/main" id="{85CE1075-9784-488D-B61C-4093951EF7EB}"/>
                </a:ext>
              </a:extLst>
            </xdr:cNvPr>
            <xdr:cNvPicPr/>
          </xdr:nvPicPr>
          <xdr:blipFill>
            <a:blip xmlns:r="http://schemas.openxmlformats.org/officeDocument/2006/relationships" r:embed="rId11"/>
            <a:stretch>
              <a:fillRect/>
            </a:stretch>
          </xdr:blipFill>
          <xdr:spPr>
            <a:xfrm>
              <a:off x="15443817" y="2289246"/>
              <a:ext cx="273240" cy="1171429"/>
            </a:xfrm>
            <a:prstGeom prst="rect">
              <a:avLst/>
            </a:prstGeom>
          </xdr:spPr>
        </xdr:pic>
      </mc:Fallback>
    </mc:AlternateContent>
    <xdr:clientData/>
  </xdr:twoCellAnchor>
  <xdr:twoCellAnchor editAs="oneCell">
    <xdr:from>
      <xdr:col>26</xdr:col>
      <xdr:colOff>422960</xdr:colOff>
      <xdr:row>10</xdr:row>
      <xdr:rowOff>84360</xdr:rowOff>
    </xdr:from>
    <xdr:to>
      <xdr:col>26</xdr:col>
      <xdr:colOff>539960</xdr:colOff>
      <xdr:row>12</xdr:row>
      <xdr:rowOff>122760</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8" name="Ink 17">
              <a:extLst>
                <a:ext uri="{FF2B5EF4-FFF2-40B4-BE49-F238E27FC236}">
                  <a16:creationId xmlns:a16="http://schemas.microsoft.com/office/drawing/2014/main" id="{5329099B-0378-47C9-A8A4-35DD5B62CCEC}"/>
                </a:ext>
              </a:extLst>
            </xdr14:cNvPr>
            <xdr14:cNvContentPartPr/>
          </xdr14:nvContentPartPr>
          <xdr14:nvPr macro=""/>
          <xdr14:xfrm>
            <a:off x="16414377" y="1989360"/>
            <a:ext cx="117000" cy="419400"/>
          </xdr14:xfrm>
        </xdr:contentPart>
      </mc:Choice>
      <mc:Fallback xmlns="">
        <xdr:pic>
          <xdr:nvPicPr>
            <xdr:cNvPr id="18" name="Ink 17">
              <a:extLst>
                <a:ext uri="{FF2B5EF4-FFF2-40B4-BE49-F238E27FC236}">
                  <a16:creationId xmlns:a16="http://schemas.microsoft.com/office/drawing/2014/main" id="{5329099B-0378-47C9-A8A4-35DD5B62CCEC}"/>
                </a:ext>
              </a:extLst>
            </xdr:cNvPr>
            <xdr:cNvPicPr/>
          </xdr:nvPicPr>
          <xdr:blipFill>
            <a:blip xmlns:r="http://schemas.openxmlformats.org/officeDocument/2006/relationships" r:embed="rId13"/>
            <a:stretch>
              <a:fillRect/>
            </a:stretch>
          </xdr:blipFill>
          <xdr:spPr>
            <a:xfrm>
              <a:off x="16396377" y="1971375"/>
              <a:ext cx="152640" cy="455009"/>
            </a:xfrm>
            <a:prstGeom prst="rect">
              <a:avLst/>
            </a:prstGeom>
          </xdr:spPr>
        </xdr:pic>
      </mc:Fallback>
    </mc:AlternateContent>
    <xdr:clientData/>
  </xdr:twoCellAnchor>
  <xdr:twoCellAnchor editAs="oneCell">
    <xdr:from>
      <xdr:col>27</xdr:col>
      <xdr:colOff>516527</xdr:colOff>
      <xdr:row>8</xdr:row>
      <xdr:rowOff>41640</xdr:rowOff>
    </xdr:from>
    <xdr:to>
      <xdr:col>28</xdr:col>
      <xdr:colOff>86654</xdr:colOff>
      <xdr:row>9</xdr:row>
      <xdr:rowOff>156780</xdr:rowOff>
    </xdr:to>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9" name="Ink 18">
              <a:extLst>
                <a:ext uri="{FF2B5EF4-FFF2-40B4-BE49-F238E27FC236}">
                  <a16:creationId xmlns:a16="http://schemas.microsoft.com/office/drawing/2014/main" id="{AB2DCD78-CB20-4244-8B08-C2A57D42D72F}"/>
                </a:ext>
              </a:extLst>
            </xdr14:cNvPr>
            <xdr14:cNvContentPartPr/>
          </xdr14:nvContentPartPr>
          <xdr14:nvPr macro=""/>
          <xdr14:xfrm>
            <a:off x="17121777" y="1565640"/>
            <a:ext cx="183960" cy="305640"/>
          </xdr14:xfrm>
        </xdr:contentPart>
      </mc:Choice>
      <mc:Fallback xmlns="">
        <xdr:pic>
          <xdr:nvPicPr>
            <xdr:cNvPr id="19" name="Ink 18">
              <a:extLst>
                <a:ext uri="{FF2B5EF4-FFF2-40B4-BE49-F238E27FC236}">
                  <a16:creationId xmlns:a16="http://schemas.microsoft.com/office/drawing/2014/main" id="{AB2DCD78-CB20-4244-8B08-C2A57D42D72F}"/>
                </a:ext>
              </a:extLst>
            </xdr:cNvPr>
            <xdr:cNvPicPr/>
          </xdr:nvPicPr>
          <xdr:blipFill>
            <a:blip xmlns:r="http://schemas.openxmlformats.org/officeDocument/2006/relationships" r:embed="rId15"/>
            <a:stretch>
              <a:fillRect/>
            </a:stretch>
          </xdr:blipFill>
          <xdr:spPr>
            <a:xfrm>
              <a:off x="17104137" y="1547640"/>
              <a:ext cx="219600" cy="341280"/>
            </a:xfrm>
            <a:prstGeom prst="rect">
              <a:avLst/>
            </a:prstGeom>
          </xdr:spPr>
        </xdr:pic>
      </mc:Fallback>
    </mc:AlternateContent>
    <xdr:clientData/>
  </xdr:twoCellAnchor>
  <xdr:twoCellAnchor editAs="oneCell">
    <xdr:from>
      <xdr:col>28</xdr:col>
      <xdr:colOff>220574</xdr:colOff>
      <xdr:row>7</xdr:row>
      <xdr:rowOff>50700</xdr:rowOff>
    </xdr:from>
    <xdr:to>
      <xdr:col>28</xdr:col>
      <xdr:colOff>498854</xdr:colOff>
      <xdr:row>9</xdr:row>
      <xdr:rowOff>77220</xdr:rowOff>
    </xdr:to>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20" name="Ink 19">
              <a:extLst>
                <a:ext uri="{FF2B5EF4-FFF2-40B4-BE49-F238E27FC236}">
                  <a16:creationId xmlns:a16="http://schemas.microsoft.com/office/drawing/2014/main" id="{AE788420-EFE1-45E0-A159-FCD53AD851ED}"/>
                </a:ext>
              </a:extLst>
            </xdr14:cNvPr>
            <xdr14:cNvContentPartPr/>
          </xdr14:nvContentPartPr>
          <xdr14:nvPr macro=""/>
          <xdr14:xfrm>
            <a:off x="17439657" y="1384200"/>
            <a:ext cx="278280" cy="407520"/>
          </xdr14:xfrm>
        </xdr:contentPart>
      </mc:Choice>
      <mc:Fallback xmlns="">
        <xdr:pic>
          <xdr:nvPicPr>
            <xdr:cNvPr id="20" name="Ink 19">
              <a:extLst>
                <a:ext uri="{FF2B5EF4-FFF2-40B4-BE49-F238E27FC236}">
                  <a16:creationId xmlns:a16="http://schemas.microsoft.com/office/drawing/2014/main" id="{AE788420-EFE1-45E0-A159-FCD53AD851ED}"/>
                </a:ext>
              </a:extLst>
            </xdr:cNvPr>
            <xdr:cNvPicPr/>
          </xdr:nvPicPr>
          <xdr:blipFill>
            <a:blip xmlns:r="http://schemas.openxmlformats.org/officeDocument/2006/relationships" r:embed="rId17"/>
            <a:stretch>
              <a:fillRect/>
            </a:stretch>
          </xdr:blipFill>
          <xdr:spPr>
            <a:xfrm>
              <a:off x="17421657" y="1366560"/>
              <a:ext cx="313920" cy="443160"/>
            </a:xfrm>
            <a:prstGeom prst="rect">
              <a:avLst/>
            </a:prstGeom>
          </xdr:spPr>
        </xdr:pic>
      </mc:Fallback>
    </mc:AlternateContent>
    <xdr:clientData/>
  </xdr:twoCellAnchor>
  <xdr:twoCellAnchor editAs="oneCell">
    <xdr:from>
      <xdr:col>28</xdr:col>
      <xdr:colOff>580574</xdr:colOff>
      <xdr:row>5</xdr:row>
      <xdr:rowOff>8340</xdr:rowOff>
    </xdr:from>
    <xdr:to>
      <xdr:col>30</xdr:col>
      <xdr:colOff>308347</xdr:colOff>
      <xdr:row>8</xdr:row>
      <xdr:rowOff>138840</xdr:rowOff>
    </xdr:to>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21" name="Ink 20">
              <a:extLst>
                <a:ext uri="{FF2B5EF4-FFF2-40B4-BE49-F238E27FC236}">
                  <a16:creationId xmlns:a16="http://schemas.microsoft.com/office/drawing/2014/main" id="{11C21DDF-00D3-443E-8093-98D02CC3D1B0}"/>
                </a:ext>
              </a:extLst>
            </xdr14:cNvPr>
            <xdr14:cNvContentPartPr/>
          </xdr14:nvContentPartPr>
          <xdr14:nvPr macro=""/>
          <xdr14:xfrm>
            <a:off x="17799657" y="960840"/>
            <a:ext cx="955440" cy="702000"/>
          </xdr14:xfrm>
        </xdr:contentPart>
      </mc:Choice>
      <mc:Fallback xmlns="">
        <xdr:pic>
          <xdr:nvPicPr>
            <xdr:cNvPr id="21" name="Ink 20">
              <a:extLst>
                <a:ext uri="{FF2B5EF4-FFF2-40B4-BE49-F238E27FC236}">
                  <a16:creationId xmlns:a16="http://schemas.microsoft.com/office/drawing/2014/main" id="{11C21DDF-00D3-443E-8093-98D02CC3D1B0}"/>
                </a:ext>
              </a:extLst>
            </xdr:cNvPr>
            <xdr:cNvPicPr/>
          </xdr:nvPicPr>
          <xdr:blipFill>
            <a:blip xmlns:r="http://schemas.openxmlformats.org/officeDocument/2006/relationships" r:embed="rId19"/>
            <a:stretch>
              <a:fillRect/>
            </a:stretch>
          </xdr:blipFill>
          <xdr:spPr>
            <a:xfrm>
              <a:off x="17781657" y="943200"/>
              <a:ext cx="991080" cy="737640"/>
            </a:xfrm>
            <a:prstGeom prst="rect">
              <a:avLst/>
            </a:prstGeom>
          </xdr:spPr>
        </xdr:pic>
      </mc:Fallback>
    </mc:AlternateContent>
    <xdr:clientData/>
  </xdr:twoCellAnchor>
  <xdr:twoCellAnchor editAs="oneCell">
    <xdr:from>
      <xdr:col>31</xdr:col>
      <xdr:colOff>219394</xdr:colOff>
      <xdr:row>3</xdr:row>
      <xdr:rowOff>89100</xdr:rowOff>
    </xdr:from>
    <xdr:to>
      <xdr:col>31</xdr:col>
      <xdr:colOff>583714</xdr:colOff>
      <xdr:row>5</xdr:row>
      <xdr:rowOff>160980</xdr:rowOff>
    </xdr:to>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22" name="Ink 21">
              <a:extLst>
                <a:ext uri="{FF2B5EF4-FFF2-40B4-BE49-F238E27FC236}">
                  <a16:creationId xmlns:a16="http://schemas.microsoft.com/office/drawing/2014/main" id="{6FB4A164-1513-4B5B-AF1B-D04FBE4A1A19}"/>
                </a:ext>
              </a:extLst>
            </xdr14:cNvPr>
            <xdr14:cNvContentPartPr/>
          </xdr14:nvContentPartPr>
          <xdr14:nvPr macro=""/>
          <xdr14:xfrm>
            <a:off x="19279977" y="660600"/>
            <a:ext cx="364320" cy="452880"/>
          </xdr14:xfrm>
        </xdr:contentPart>
      </mc:Choice>
      <mc:Fallback xmlns="">
        <xdr:pic>
          <xdr:nvPicPr>
            <xdr:cNvPr id="22" name="Ink 21">
              <a:extLst>
                <a:ext uri="{FF2B5EF4-FFF2-40B4-BE49-F238E27FC236}">
                  <a16:creationId xmlns:a16="http://schemas.microsoft.com/office/drawing/2014/main" id="{6FB4A164-1513-4B5B-AF1B-D04FBE4A1A19}"/>
                </a:ext>
              </a:extLst>
            </xdr:cNvPr>
            <xdr:cNvPicPr/>
          </xdr:nvPicPr>
          <xdr:blipFill>
            <a:blip xmlns:r="http://schemas.openxmlformats.org/officeDocument/2006/relationships" r:embed="rId21"/>
            <a:stretch>
              <a:fillRect/>
            </a:stretch>
          </xdr:blipFill>
          <xdr:spPr>
            <a:xfrm>
              <a:off x="19262337" y="642600"/>
              <a:ext cx="399960" cy="48852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514350</xdr:colOff>
      <xdr:row>5</xdr:row>
      <xdr:rowOff>180975</xdr:rowOff>
    </xdr:from>
    <xdr:to>
      <xdr:col>13</xdr:col>
      <xdr:colOff>514350</xdr:colOff>
      <xdr:row>15</xdr:row>
      <xdr:rowOff>171450</xdr:rowOff>
    </xdr:to>
    <xdr:graphicFrame macro="">
      <xdr:nvGraphicFramePr>
        <xdr:cNvPr id="2" name="Chart 1">
          <a:extLst>
            <a:ext uri="{FF2B5EF4-FFF2-40B4-BE49-F238E27FC236}">
              <a16:creationId xmlns:a16="http://schemas.microsoft.com/office/drawing/2014/main" id="{02B87D14-9FFA-4AD3-B136-683DC98788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38100</xdr:colOff>
      <xdr:row>5</xdr:row>
      <xdr:rowOff>171450</xdr:rowOff>
    </xdr:from>
    <xdr:to>
      <xdr:col>20</xdr:col>
      <xdr:colOff>38100</xdr:colOff>
      <xdr:row>15</xdr:row>
      <xdr:rowOff>152400</xdr:rowOff>
    </xdr:to>
    <xdr:graphicFrame macro="">
      <xdr:nvGraphicFramePr>
        <xdr:cNvPr id="3" name="Chart 2">
          <a:extLst>
            <a:ext uri="{FF2B5EF4-FFF2-40B4-BE49-F238E27FC236}">
              <a16:creationId xmlns:a16="http://schemas.microsoft.com/office/drawing/2014/main" id="{A7A8A479-4EA8-406D-A19D-71B322D827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533400</xdr:colOff>
      <xdr:row>28</xdr:row>
      <xdr:rowOff>9525</xdr:rowOff>
    </xdr:from>
    <xdr:to>
      <xdr:col>13</xdr:col>
      <xdr:colOff>533400</xdr:colOff>
      <xdr:row>38</xdr:row>
      <xdr:rowOff>38100</xdr:rowOff>
    </xdr:to>
    <xdr:graphicFrame macro="">
      <xdr:nvGraphicFramePr>
        <xdr:cNvPr id="4" name="Chart 3">
          <a:extLst>
            <a:ext uri="{FF2B5EF4-FFF2-40B4-BE49-F238E27FC236}">
              <a16:creationId xmlns:a16="http://schemas.microsoft.com/office/drawing/2014/main" id="{EF898135-4749-4EE4-B987-9001D10294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342899</xdr:colOff>
      <xdr:row>29</xdr:row>
      <xdr:rowOff>76200</xdr:rowOff>
    </xdr:from>
    <xdr:to>
      <xdr:col>27</xdr:col>
      <xdr:colOff>104774</xdr:colOff>
      <xdr:row>39</xdr:row>
      <xdr:rowOff>114300</xdr:rowOff>
    </xdr:to>
    <xdr:graphicFrame macro="">
      <xdr:nvGraphicFramePr>
        <xdr:cNvPr id="5" name="Chart 4">
          <a:extLst>
            <a:ext uri="{FF2B5EF4-FFF2-40B4-BE49-F238E27FC236}">
              <a16:creationId xmlns:a16="http://schemas.microsoft.com/office/drawing/2014/main" id="{BC018E08-940C-471E-BE5A-53576012EF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142874</xdr:colOff>
      <xdr:row>15</xdr:row>
      <xdr:rowOff>66675</xdr:rowOff>
    </xdr:from>
    <xdr:to>
      <xdr:col>18</xdr:col>
      <xdr:colOff>495299</xdr:colOff>
      <xdr:row>29</xdr:row>
      <xdr:rowOff>76200</xdr:rowOff>
    </xdr:to>
    <xdr:graphicFrame macro="">
      <xdr:nvGraphicFramePr>
        <xdr:cNvPr id="6" name="Chart 5">
          <a:extLst>
            <a:ext uri="{FF2B5EF4-FFF2-40B4-BE49-F238E27FC236}">
              <a16:creationId xmlns:a16="http://schemas.microsoft.com/office/drawing/2014/main" id="{DEEC513D-6E1C-45F6-A136-90B03270EE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409575</xdr:colOff>
      <xdr:row>17</xdr:row>
      <xdr:rowOff>38100</xdr:rowOff>
    </xdr:from>
    <xdr:to>
      <xdr:col>26</xdr:col>
      <xdr:colOff>409575</xdr:colOff>
      <xdr:row>27</xdr:row>
      <xdr:rowOff>47625</xdr:rowOff>
    </xdr:to>
    <xdr:graphicFrame macro="">
      <xdr:nvGraphicFramePr>
        <xdr:cNvPr id="7" name="Chart 6">
          <a:extLst>
            <a:ext uri="{FF2B5EF4-FFF2-40B4-BE49-F238E27FC236}">
              <a16:creationId xmlns:a16="http://schemas.microsoft.com/office/drawing/2014/main" id="{42B5B4E8-5589-4856-9392-FD3E3B4473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371475</xdr:colOff>
      <xdr:row>5</xdr:row>
      <xdr:rowOff>180975</xdr:rowOff>
    </xdr:from>
    <xdr:to>
      <xdr:col>26</xdr:col>
      <xdr:colOff>371475</xdr:colOff>
      <xdr:row>15</xdr:row>
      <xdr:rowOff>171450</xdr:rowOff>
    </xdr:to>
    <xdr:graphicFrame macro="">
      <xdr:nvGraphicFramePr>
        <xdr:cNvPr id="8" name="Chart 7">
          <a:extLst>
            <a:ext uri="{FF2B5EF4-FFF2-40B4-BE49-F238E27FC236}">
              <a16:creationId xmlns:a16="http://schemas.microsoft.com/office/drawing/2014/main" id="{3D4BF1E8-35A8-44CD-ADE8-0A399F0CB9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xdr:col>
      <xdr:colOff>342615</xdr:colOff>
      <xdr:row>7</xdr:row>
      <xdr:rowOff>104535</xdr:rowOff>
    </xdr:from>
    <xdr:to>
      <xdr:col>5</xdr:col>
      <xdr:colOff>342975</xdr:colOff>
      <xdr:row>7</xdr:row>
      <xdr:rowOff>104895</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9" name="Ink 8">
              <a:extLst>
                <a:ext uri="{FF2B5EF4-FFF2-40B4-BE49-F238E27FC236}">
                  <a16:creationId xmlns:a16="http://schemas.microsoft.com/office/drawing/2014/main" id="{07247BF1-2AF4-4BDB-ADA9-570A854D3D04}"/>
                </a:ext>
              </a:extLst>
            </xdr14:cNvPr>
            <xdr14:cNvContentPartPr/>
          </xdr14:nvContentPartPr>
          <xdr14:nvPr macro=""/>
          <xdr14:xfrm>
            <a:off x="5419440" y="1447560"/>
            <a:ext cx="360" cy="360"/>
          </xdr14:xfrm>
        </xdr:contentPart>
      </mc:Choice>
      <mc:Fallback xmlns="">
        <xdr:pic>
          <xdr:nvPicPr>
            <xdr:cNvPr id="9" name="Ink 8">
              <a:extLst>
                <a:ext uri="{FF2B5EF4-FFF2-40B4-BE49-F238E27FC236}">
                  <a16:creationId xmlns:a16="http://schemas.microsoft.com/office/drawing/2014/main" id="{07247BF1-2AF4-4BDB-ADA9-570A854D3D04}"/>
                </a:ext>
              </a:extLst>
            </xdr:cNvPr>
            <xdr:cNvPicPr/>
          </xdr:nvPicPr>
          <xdr:blipFill>
            <a:blip xmlns:r="http://schemas.openxmlformats.org/officeDocument/2006/relationships" r:embed="rId9"/>
            <a:stretch>
              <a:fillRect/>
            </a:stretch>
          </xdr:blipFill>
          <xdr:spPr>
            <a:xfrm>
              <a:off x="5415120" y="1443240"/>
              <a:ext cx="9000" cy="9000"/>
            </a:xfrm>
            <a:prstGeom prst="rect">
              <a:avLst/>
            </a:prstGeom>
          </xdr:spPr>
        </xdr:pic>
      </mc:Fallback>
    </mc:AlternateContent>
    <xdr:clientData/>
  </xdr:twoCellAnchor>
  <xdr:twoCellAnchor editAs="oneCell">
    <xdr:from>
      <xdr:col>5</xdr:col>
      <xdr:colOff>55335</xdr:colOff>
      <xdr:row>9</xdr:row>
      <xdr:rowOff>151050</xdr:rowOff>
    </xdr:from>
    <xdr:to>
      <xdr:col>6</xdr:col>
      <xdr:colOff>98220</xdr:colOff>
      <xdr:row>12</xdr:row>
      <xdr:rowOff>181665</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0" name="Ink 9">
              <a:extLst>
                <a:ext uri="{FF2B5EF4-FFF2-40B4-BE49-F238E27FC236}">
                  <a16:creationId xmlns:a16="http://schemas.microsoft.com/office/drawing/2014/main" id="{A95438BE-6D7A-448C-90F3-0C9953B2387C}"/>
                </a:ext>
              </a:extLst>
            </xdr14:cNvPr>
            <xdr14:cNvContentPartPr/>
          </xdr14:nvContentPartPr>
          <xdr14:nvPr macro=""/>
          <xdr14:xfrm>
            <a:off x="5132160" y="1884600"/>
            <a:ext cx="1328760" cy="611640"/>
          </xdr14:xfrm>
        </xdr:contentPart>
      </mc:Choice>
      <mc:Fallback xmlns="">
        <xdr:pic>
          <xdr:nvPicPr>
            <xdr:cNvPr id="10" name="Ink 9">
              <a:extLst>
                <a:ext uri="{FF2B5EF4-FFF2-40B4-BE49-F238E27FC236}">
                  <a16:creationId xmlns:a16="http://schemas.microsoft.com/office/drawing/2014/main" id="{A95438BE-6D7A-448C-90F3-0C9953B2387C}"/>
                </a:ext>
              </a:extLst>
            </xdr:cNvPr>
            <xdr:cNvPicPr/>
          </xdr:nvPicPr>
          <xdr:blipFill>
            <a:blip xmlns:r="http://schemas.openxmlformats.org/officeDocument/2006/relationships" r:embed="rId11"/>
            <a:stretch>
              <a:fillRect/>
            </a:stretch>
          </xdr:blipFill>
          <xdr:spPr>
            <a:xfrm>
              <a:off x="5127840" y="1880280"/>
              <a:ext cx="1337400" cy="620280"/>
            </a:xfrm>
            <a:prstGeom prst="rect">
              <a:avLst/>
            </a:prstGeom>
          </xdr:spPr>
        </xdr:pic>
      </mc:Fallback>
    </mc:AlternateContent>
    <xdr:clientData/>
  </xdr:twoCellAnchor>
  <xdr:twoCellAnchor editAs="oneCell">
    <xdr:from>
      <xdr:col>5</xdr:col>
      <xdr:colOff>9255</xdr:colOff>
      <xdr:row>3</xdr:row>
      <xdr:rowOff>161655</xdr:rowOff>
    </xdr:from>
    <xdr:to>
      <xdr:col>5</xdr:col>
      <xdr:colOff>9615</xdr:colOff>
      <xdr:row>3</xdr:row>
      <xdr:rowOff>162015</xdr:rowOff>
    </xdr:to>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11" name="Ink 10">
              <a:extLst>
                <a:ext uri="{FF2B5EF4-FFF2-40B4-BE49-F238E27FC236}">
                  <a16:creationId xmlns:a16="http://schemas.microsoft.com/office/drawing/2014/main" id="{82D07ACC-DF15-426A-9293-2DFF76977B11}"/>
                </a:ext>
              </a:extLst>
            </xdr14:cNvPr>
            <xdr14:cNvContentPartPr/>
          </xdr14:nvContentPartPr>
          <xdr14:nvPr macro=""/>
          <xdr14:xfrm>
            <a:off x="5086080" y="742680"/>
            <a:ext cx="360" cy="360"/>
          </xdr14:xfrm>
        </xdr:contentPart>
      </mc:Choice>
      <mc:Fallback xmlns="">
        <xdr:pic>
          <xdr:nvPicPr>
            <xdr:cNvPr id="11" name="Ink 10">
              <a:extLst>
                <a:ext uri="{FF2B5EF4-FFF2-40B4-BE49-F238E27FC236}">
                  <a16:creationId xmlns:a16="http://schemas.microsoft.com/office/drawing/2014/main" id="{82D07ACC-DF15-426A-9293-2DFF76977B11}"/>
                </a:ext>
              </a:extLst>
            </xdr:cNvPr>
            <xdr:cNvPicPr/>
          </xdr:nvPicPr>
          <xdr:blipFill>
            <a:blip xmlns:r="http://schemas.openxmlformats.org/officeDocument/2006/relationships" r:embed="rId9"/>
            <a:stretch>
              <a:fillRect/>
            </a:stretch>
          </xdr:blipFill>
          <xdr:spPr>
            <a:xfrm>
              <a:off x="5081760" y="738360"/>
              <a:ext cx="9000" cy="9000"/>
            </a:xfrm>
            <a:prstGeom prst="rect">
              <a:avLst/>
            </a:prstGeom>
          </xdr:spPr>
        </xdr:pic>
      </mc:Fallback>
    </mc:AlternateContent>
    <xdr:clientData/>
  </xdr:twoCellAnchor>
  <xdr:twoCellAnchor editAs="oneCell">
    <xdr:from>
      <xdr:col>5</xdr:col>
      <xdr:colOff>276015</xdr:colOff>
      <xdr:row>1</xdr:row>
      <xdr:rowOff>161580</xdr:rowOff>
    </xdr:from>
    <xdr:to>
      <xdr:col>5</xdr:col>
      <xdr:colOff>649695</xdr:colOff>
      <xdr:row>4</xdr:row>
      <xdr:rowOff>68355</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21" name="Ink 20">
              <a:extLst>
                <a:ext uri="{FF2B5EF4-FFF2-40B4-BE49-F238E27FC236}">
                  <a16:creationId xmlns:a16="http://schemas.microsoft.com/office/drawing/2014/main" id="{9DE999AF-3B2E-4B1F-BC9D-75DA0B1B1A1C}"/>
                </a:ext>
              </a:extLst>
            </xdr14:cNvPr>
            <xdr14:cNvContentPartPr/>
          </xdr14:nvContentPartPr>
          <xdr14:nvPr macro=""/>
          <xdr14:xfrm>
            <a:off x="5352840" y="352080"/>
            <a:ext cx="373680" cy="487800"/>
          </xdr14:xfrm>
        </xdr:contentPart>
      </mc:Choice>
      <mc:Fallback xmlns="">
        <xdr:pic>
          <xdr:nvPicPr>
            <xdr:cNvPr id="21" name="Ink 20">
              <a:extLst>
                <a:ext uri="{FF2B5EF4-FFF2-40B4-BE49-F238E27FC236}">
                  <a16:creationId xmlns:a16="http://schemas.microsoft.com/office/drawing/2014/main" id="{9DE999AF-3B2E-4B1F-BC9D-75DA0B1B1A1C}"/>
                </a:ext>
              </a:extLst>
            </xdr:cNvPr>
            <xdr:cNvPicPr/>
          </xdr:nvPicPr>
          <xdr:blipFill>
            <a:blip xmlns:r="http://schemas.openxmlformats.org/officeDocument/2006/relationships" r:embed="rId14"/>
            <a:stretch>
              <a:fillRect/>
            </a:stretch>
          </xdr:blipFill>
          <xdr:spPr>
            <a:xfrm>
              <a:off x="5335200" y="334093"/>
              <a:ext cx="409320" cy="523414"/>
            </a:xfrm>
            <a:prstGeom prst="rect">
              <a:avLst/>
            </a:prstGeom>
          </xdr:spPr>
        </xdr:pic>
      </mc:Fallback>
    </mc:AlternateContent>
    <xdr:clientData/>
  </xdr:twoCellAnchor>
  <xdr:twoCellAnchor editAs="oneCell">
    <xdr:from>
      <xdr:col>5</xdr:col>
      <xdr:colOff>361695</xdr:colOff>
      <xdr:row>5</xdr:row>
      <xdr:rowOff>28335</xdr:rowOff>
    </xdr:from>
    <xdr:to>
      <xdr:col>5</xdr:col>
      <xdr:colOff>752655</xdr:colOff>
      <xdr:row>7</xdr:row>
      <xdr:rowOff>173295</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25" name="Ink 24">
              <a:extLst>
                <a:ext uri="{FF2B5EF4-FFF2-40B4-BE49-F238E27FC236}">
                  <a16:creationId xmlns:a16="http://schemas.microsoft.com/office/drawing/2014/main" id="{CD92C114-5471-40E1-BCD0-D9928FDF78CA}"/>
                </a:ext>
              </a:extLst>
            </xdr14:cNvPr>
            <xdr14:cNvContentPartPr/>
          </xdr14:nvContentPartPr>
          <xdr14:nvPr macro=""/>
          <xdr14:xfrm>
            <a:off x="5438520" y="990360"/>
            <a:ext cx="390960" cy="525960"/>
          </xdr14:xfrm>
        </xdr:contentPart>
      </mc:Choice>
      <mc:Fallback xmlns="">
        <xdr:pic>
          <xdr:nvPicPr>
            <xdr:cNvPr id="25" name="Ink 24">
              <a:extLst>
                <a:ext uri="{FF2B5EF4-FFF2-40B4-BE49-F238E27FC236}">
                  <a16:creationId xmlns:a16="http://schemas.microsoft.com/office/drawing/2014/main" id="{CD92C114-5471-40E1-BCD0-D9928FDF78CA}"/>
                </a:ext>
              </a:extLst>
            </xdr:cNvPr>
            <xdr:cNvPicPr/>
          </xdr:nvPicPr>
          <xdr:blipFill>
            <a:blip xmlns:r="http://schemas.openxmlformats.org/officeDocument/2006/relationships" r:embed="rId16"/>
            <a:stretch>
              <a:fillRect/>
            </a:stretch>
          </xdr:blipFill>
          <xdr:spPr>
            <a:xfrm>
              <a:off x="5420880" y="972360"/>
              <a:ext cx="426600" cy="561600"/>
            </a:xfrm>
            <a:prstGeom prst="rect">
              <a:avLst/>
            </a:prstGeom>
          </xdr:spPr>
        </xdr:pic>
      </mc:Fallback>
    </mc:AlternateContent>
    <xdr:clientData/>
  </xdr:twoCellAnchor>
  <xdr:twoCellAnchor editAs="oneCell">
    <xdr:from>
      <xdr:col>5</xdr:col>
      <xdr:colOff>789375</xdr:colOff>
      <xdr:row>2</xdr:row>
      <xdr:rowOff>10875</xdr:rowOff>
    </xdr:from>
    <xdr:to>
      <xdr:col>5</xdr:col>
      <xdr:colOff>809895</xdr:colOff>
      <xdr:row>2</xdr:row>
      <xdr:rowOff>116355</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26" name="Ink 25">
              <a:extLst>
                <a:ext uri="{FF2B5EF4-FFF2-40B4-BE49-F238E27FC236}">
                  <a16:creationId xmlns:a16="http://schemas.microsoft.com/office/drawing/2014/main" id="{BEC00EB8-0305-4520-819C-68CABC1C4BEF}"/>
                </a:ext>
              </a:extLst>
            </xdr14:cNvPr>
            <xdr14:cNvContentPartPr/>
          </xdr14:nvContentPartPr>
          <xdr14:nvPr macro=""/>
          <xdr14:xfrm>
            <a:off x="5866200" y="401400"/>
            <a:ext cx="20520" cy="105480"/>
          </xdr14:xfrm>
        </xdr:contentPart>
      </mc:Choice>
      <mc:Fallback xmlns="">
        <xdr:pic>
          <xdr:nvPicPr>
            <xdr:cNvPr id="26" name="Ink 25">
              <a:extLst>
                <a:ext uri="{FF2B5EF4-FFF2-40B4-BE49-F238E27FC236}">
                  <a16:creationId xmlns:a16="http://schemas.microsoft.com/office/drawing/2014/main" id="{BEC00EB8-0305-4520-819C-68CABC1C4BEF}"/>
                </a:ext>
              </a:extLst>
            </xdr:cNvPr>
            <xdr:cNvPicPr/>
          </xdr:nvPicPr>
          <xdr:blipFill>
            <a:blip xmlns:r="http://schemas.openxmlformats.org/officeDocument/2006/relationships" r:embed="rId18"/>
            <a:stretch>
              <a:fillRect/>
            </a:stretch>
          </xdr:blipFill>
          <xdr:spPr>
            <a:xfrm>
              <a:off x="5848560" y="383400"/>
              <a:ext cx="56160" cy="141120"/>
            </a:xfrm>
            <a:prstGeom prst="rect">
              <a:avLst/>
            </a:prstGeom>
          </xdr:spPr>
        </xdr:pic>
      </mc:Fallback>
    </mc:AlternateContent>
    <xdr:clientData/>
  </xdr:twoCellAnchor>
  <xdr:twoCellAnchor editAs="oneCell">
    <xdr:from>
      <xdr:col>5</xdr:col>
      <xdr:colOff>807735</xdr:colOff>
      <xdr:row>3</xdr:row>
      <xdr:rowOff>115575</xdr:rowOff>
    </xdr:from>
    <xdr:to>
      <xdr:col>5</xdr:col>
      <xdr:colOff>861375</xdr:colOff>
      <xdr:row>3</xdr:row>
      <xdr:rowOff>165615</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27" name="Ink 26">
              <a:extLst>
                <a:ext uri="{FF2B5EF4-FFF2-40B4-BE49-F238E27FC236}">
                  <a16:creationId xmlns:a16="http://schemas.microsoft.com/office/drawing/2014/main" id="{5FFC0649-901C-4D3A-BE90-495FAD4E31A8}"/>
                </a:ext>
              </a:extLst>
            </xdr14:cNvPr>
            <xdr14:cNvContentPartPr/>
          </xdr14:nvContentPartPr>
          <xdr14:nvPr macro=""/>
          <xdr14:xfrm>
            <a:off x="5884560" y="696600"/>
            <a:ext cx="53640" cy="50040"/>
          </xdr14:xfrm>
        </xdr:contentPart>
      </mc:Choice>
      <mc:Fallback xmlns="">
        <xdr:pic>
          <xdr:nvPicPr>
            <xdr:cNvPr id="27" name="Ink 26">
              <a:extLst>
                <a:ext uri="{FF2B5EF4-FFF2-40B4-BE49-F238E27FC236}">
                  <a16:creationId xmlns:a16="http://schemas.microsoft.com/office/drawing/2014/main" id="{5FFC0649-901C-4D3A-BE90-495FAD4E31A8}"/>
                </a:ext>
              </a:extLst>
            </xdr:cNvPr>
            <xdr:cNvPicPr/>
          </xdr:nvPicPr>
          <xdr:blipFill>
            <a:blip xmlns:r="http://schemas.openxmlformats.org/officeDocument/2006/relationships" r:embed="rId20"/>
            <a:stretch>
              <a:fillRect/>
            </a:stretch>
          </xdr:blipFill>
          <xdr:spPr>
            <a:xfrm>
              <a:off x="5866560" y="678600"/>
              <a:ext cx="89280" cy="85680"/>
            </a:xfrm>
            <a:prstGeom prst="rect">
              <a:avLst/>
            </a:prstGeom>
          </xdr:spPr>
        </xdr:pic>
      </mc:Fallback>
    </mc:AlternateContent>
    <xdr:clientData/>
  </xdr:twoCellAnchor>
  <xdr:twoCellAnchor editAs="oneCell">
    <xdr:from>
      <xdr:col>6</xdr:col>
      <xdr:colOff>65820</xdr:colOff>
      <xdr:row>0</xdr:row>
      <xdr:rowOff>151560</xdr:rowOff>
    </xdr:from>
    <xdr:to>
      <xdr:col>7</xdr:col>
      <xdr:colOff>313380</xdr:colOff>
      <xdr:row>3</xdr:row>
      <xdr:rowOff>180375</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7" name="Ink 36">
              <a:extLst>
                <a:ext uri="{FF2B5EF4-FFF2-40B4-BE49-F238E27FC236}">
                  <a16:creationId xmlns:a16="http://schemas.microsoft.com/office/drawing/2014/main" id="{903F6039-7B47-4D33-A5BD-A81B40F8B4CA}"/>
                </a:ext>
              </a:extLst>
            </xdr14:cNvPr>
            <xdr14:cNvContentPartPr/>
          </xdr14:nvContentPartPr>
          <xdr14:nvPr macro=""/>
          <xdr14:xfrm>
            <a:off x="6428520" y="151560"/>
            <a:ext cx="857160" cy="609840"/>
          </xdr14:xfrm>
        </xdr:contentPart>
      </mc:Choice>
      <mc:Fallback xmlns="">
        <xdr:pic>
          <xdr:nvPicPr>
            <xdr:cNvPr id="37" name="Ink 36">
              <a:extLst>
                <a:ext uri="{FF2B5EF4-FFF2-40B4-BE49-F238E27FC236}">
                  <a16:creationId xmlns:a16="http://schemas.microsoft.com/office/drawing/2014/main" id="{903F6039-7B47-4D33-A5BD-A81B40F8B4CA}"/>
                </a:ext>
              </a:extLst>
            </xdr:cNvPr>
            <xdr:cNvPicPr/>
          </xdr:nvPicPr>
          <xdr:blipFill>
            <a:blip xmlns:r="http://schemas.openxmlformats.org/officeDocument/2006/relationships" r:embed="rId22"/>
            <a:stretch>
              <a:fillRect/>
            </a:stretch>
          </xdr:blipFill>
          <xdr:spPr>
            <a:xfrm>
              <a:off x="6410880" y="133560"/>
              <a:ext cx="892800" cy="645480"/>
            </a:xfrm>
            <a:prstGeom prst="rect">
              <a:avLst/>
            </a:prstGeom>
          </xdr:spPr>
        </xdr:pic>
      </mc:Fallback>
    </mc:AlternateContent>
    <xdr:clientData/>
  </xdr:twoCellAnchor>
  <xdr:twoCellAnchor editAs="oneCell">
    <xdr:from>
      <xdr:col>8</xdr:col>
      <xdr:colOff>17700</xdr:colOff>
      <xdr:row>0</xdr:row>
      <xdr:rowOff>160560</xdr:rowOff>
    </xdr:from>
    <xdr:to>
      <xdr:col>11</xdr:col>
      <xdr:colOff>378420</xdr:colOff>
      <xdr:row>3</xdr:row>
      <xdr:rowOff>182535</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45" name="Ink 44">
              <a:extLst>
                <a:ext uri="{FF2B5EF4-FFF2-40B4-BE49-F238E27FC236}">
                  <a16:creationId xmlns:a16="http://schemas.microsoft.com/office/drawing/2014/main" id="{76290E6F-6953-46D0-BBF2-8736635E3C56}"/>
                </a:ext>
              </a:extLst>
            </xdr14:cNvPr>
            <xdr14:cNvContentPartPr/>
          </xdr14:nvContentPartPr>
          <xdr14:nvPr macro=""/>
          <xdr14:xfrm>
            <a:off x="7599600" y="160560"/>
            <a:ext cx="2189520" cy="603000"/>
          </xdr14:xfrm>
        </xdr:contentPart>
      </mc:Choice>
      <mc:Fallback xmlns="">
        <xdr:pic>
          <xdr:nvPicPr>
            <xdr:cNvPr id="45" name="Ink 44">
              <a:extLst>
                <a:ext uri="{FF2B5EF4-FFF2-40B4-BE49-F238E27FC236}">
                  <a16:creationId xmlns:a16="http://schemas.microsoft.com/office/drawing/2014/main" id="{76290E6F-6953-46D0-BBF2-8736635E3C56}"/>
                </a:ext>
              </a:extLst>
            </xdr:cNvPr>
            <xdr:cNvPicPr/>
          </xdr:nvPicPr>
          <xdr:blipFill>
            <a:blip xmlns:r="http://schemas.openxmlformats.org/officeDocument/2006/relationships" r:embed="rId24"/>
            <a:stretch>
              <a:fillRect/>
            </a:stretch>
          </xdr:blipFill>
          <xdr:spPr>
            <a:xfrm>
              <a:off x="7581960" y="142560"/>
              <a:ext cx="2225160" cy="638640"/>
            </a:xfrm>
            <a:prstGeom prst="rect">
              <a:avLst/>
            </a:prstGeom>
          </xdr:spPr>
        </xdr:pic>
      </mc:Fallback>
    </mc:AlternateContent>
    <xdr:clientData/>
  </xdr:twoCellAnchor>
  <xdr:twoCellAnchor editAs="oneCell">
    <xdr:from>
      <xdr:col>5</xdr:col>
      <xdr:colOff>903135</xdr:colOff>
      <xdr:row>5</xdr:row>
      <xdr:rowOff>45975</xdr:rowOff>
    </xdr:from>
    <xdr:to>
      <xdr:col>5</xdr:col>
      <xdr:colOff>949935</xdr:colOff>
      <xdr:row>5</xdr:row>
      <xdr:rowOff>132375</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46" name="Ink 45">
              <a:extLst>
                <a:ext uri="{FF2B5EF4-FFF2-40B4-BE49-F238E27FC236}">
                  <a16:creationId xmlns:a16="http://schemas.microsoft.com/office/drawing/2014/main" id="{DD34D99D-20BA-4E1E-A0E1-E364AEEB38C5}"/>
                </a:ext>
              </a:extLst>
            </xdr14:cNvPr>
            <xdr14:cNvContentPartPr/>
          </xdr14:nvContentPartPr>
          <xdr14:nvPr macro=""/>
          <xdr14:xfrm>
            <a:off x="5979960" y="1008000"/>
            <a:ext cx="46800" cy="86400"/>
          </xdr14:xfrm>
        </xdr:contentPart>
      </mc:Choice>
      <mc:Fallback xmlns="">
        <xdr:pic>
          <xdr:nvPicPr>
            <xdr:cNvPr id="46" name="Ink 45">
              <a:extLst>
                <a:ext uri="{FF2B5EF4-FFF2-40B4-BE49-F238E27FC236}">
                  <a16:creationId xmlns:a16="http://schemas.microsoft.com/office/drawing/2014/main" id="{DD34D99D-20BA-4E1E-A0E1-E364AEEB38C5}"/>
                </a:ext>
              </a:extLst>
            </xdr:cNvPr>
            <xdr:cNvPicPr/>
          </xdr:nvPicPr>
          <xdr:blipFill>
            <a:blip xmlns:r="http://schemas.openxmlformats.org/officeDocument/2006/relationships" r:embed="rId26"/>
            <a:stretch>
              <a:fillRect/>
            </a:stretch>
          </xdr:blipFill>
          <xdr:spPr>
            <a:xfrm>
              <a:off x="5962320" y="990000"/>
              <a:ext cx="82440" cy="122040"/>
            </a:xfrm>
            <a:prstGeom prst="rect">
              <a:avLst/>
            </a:prstGeom>
          </xdr:spPr>
        </xdr:pic>
      </mc:Fallback>
    </mc:AlternateContent>
    <xdr:clientData/>
  </xdr:twoCellAnchor>
  <xdr:twoCellAnchor editAs="oneCell">
    <xdr:from>
      <xdr:col>5</xdr:col>
      <xdr:colOff>913935</xdr:colOff>
      <xdr:row>6</xdr:row>
      <xdr:rowOff>104235</xdr:rowOff>
    </xdr:from>
    <xdr:to>
      <xdr:col>5</xdr:col>
      <xdr:colOff>1020135</xdr:colOff>
      <xdr:row>6</xdr:row>
      <xdr:rowOff>152475</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47" name="Ink 46">
              <a:extLst>
                <a:ext uri="{FF2B5EF4-FFF2-40B4-BE49-F238E27FC236}">
                  <a16:creationId xmlns:a16="http://schemas.microsoft.com/office/drawing/2014/main" id="{99E01FFF-B944-4B27-8234-7BA8DF5A7B62}"/>
                </a:ext>
              </a:extLst>
            </xdr14:cNvPr>
            <xdr14:cNvContentPartPr/>
          </xdr14:nvContentPartPr>
          <xdr14:nvPr macro=""/>
          <xdr14:xfrm>
            <a:off x="5990760" y="1256760"/>
            <a:ext cx="106200" cy="48240"/>
          </xdr14:xfrm>
        </xdr:contentPart>
      </mc:Choice>
      <mc:Fallback xmlns="">
        <xdr:pic>
          <xdr:nvPicPr>
            <xdr:cNvPr id="47" name="Ink 46">
              <a:extLst>
                <a:ext uri="{FF2B5EF4-FFF2-40B4-BE49-F238E27FC236}">
                  <a16:creationId xmlns:a16="http://schemas.microsoft.com/office/drawing/2014/main" id="{99E01FFF-B944-4B27-8234-7BA8DF5A7B62}"/>
                </a:ext>
              </a:extLst>
            </xdr:cNvPr>
            <xdr:cNvPicPr/>
          </xdr:nvPicPr>
          <xdr:blipFill>
            <a:blip xmlns:r="http://schemas.openxmlformats.org/officeDocument/2006/relationships" r:embed="rId28"/>
            <a:stretch>
              <a:fillRect/>
            </a:stretch>
          </xdr:blipFill>
          <xdr:spPr>
            <a:xfrm>
              <a:off x="5973120" y="1239120"/>
              <a:ext cx="141840" cy="83880"/>
            </a:xfrm>
            <a:prstGeom prst="rect">
              <a:avLst/>
            </a:prstGeom>
          </xdr:spPr>
        </xdr:pic>
      </mc:Fallback>
    </mc:AlternateContent>
    <xdr:clientData/>
  </xdr:twoCellAnchor>
  <xdr:twoCellAnchor editAs="oneCell">
    <xdr:from>
      <xdr:col>6</xdr:col>
      <xdr:colOff>37740</xdr:colOff>
      <xdr:row>4</xdr:row>
      <xdr:rowOff>115875</xdr:rowOff>
    </xdr:from>
    <xdr:to>
      <xdr:col>6</xdr:col>
      <xdr:colOff>574140</xdr:colOff>
      <xdr:row>7</xdr:row>
      <xdr:rowOff>9135</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54" name="Ink 53">
              <a:extLst>
                <a:ext uri="{FF2B5EF4-FFF2-40B4-BE49-F238E27FC236}">
                  <a16:creationId xmlns:a16="http://schemas.microsoft.com/office/drawing/2014/main" id="{58405126-9C1C-4D3D-AC96-003BE556D9DE}"/>
                </a:ext>
              </a:extLst>
            </xdr14:cNvPr>
            <xdr14:cNvContentPartPr/>
          </xdr14:nvContentPartPr>
          <xdr14:nvPr macro=""/>
          <xdr14:xfrm>
            <a:off x="6400440" y="887400"/>
            <a:ext cx="536400" cy="464760"/>
          </xdr14:xfrm>
        </xdr:contentPart>
      </mc:Choice>
      <mc:Fallback xmlns="">
        <xdr:pic>
          <xdr:nvPicPr>
            <xdr:cNvPr id="54" name="Ink 53">
              <a:extLst>
                <a:ext uri="{FF2B5EF4-FFF2-40B4-BE49-F238E27FC236}">
                  <a16:creationId xmlns:a16="http://schemas.microsoft.com/office/drawing/2014/main" id="{58405126-9C1C-4D3D-AC96-003BE556D9DE}"/>
                </a:ext>
              </a:extLst>
            </xdr:cNvPr>
            <xdr:cNvPicPr/>
          </xdr:nvPicPr>
          <xdr:blipFill>
            <a:blip xmlns:r="http://schemas.openxmlformats.org/officeDocument/2006/relationships" r:embed="rId30"/>
            <a:stretch>
              <a:fillRect/>
            </a:stretch>
          </xdr:blipFill>
          <xdr:spPr>
            <a:xfrm>
              <a:off x="6382800" y="869760"/>
              <a:ext cx="572040" cy="500400"/>
            </a:xfrm>
            <a:prstGeom prst="rect">
              <a:avLst/>
            </a:prstGeom>
          </xdr:spPr>
        </xdr:pic>
      </mc:Fallback>
    </mc:AlternateContent>
    <xdr:clientData/>
  </xdr:twoCellAnchor>
  <xdr:twoCellAnchor editAs="oneCell">
    <xdr:from>
      <xdr:col>6</xdr:col>
      <xdr:colOff>466500</xdr:colOff>
      <xdr:row>4</xdr:row>
      <xdr:rowOff>85275</xdr:rowOff>
    </xdr:from>
    <xdr:to>
      <xdr:col>8</xdr:col>
      <xdr:colOff>91500</xdr:colOff>
      <xdr:row>6</xdr:row>
      <xdr:rowOff>78675</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58" name="Ink 57">
              <a:extLst>
                <a:ext uri="{FF2B5EF4-FFF2-40B4-BE49-F238E27FC236}">
                  <a16:creationId xmlns:a16="http://schemas.microsoft.com/office/drawing/2014/main" id="{52292765-6C66-4A61-9F7B-5B6CEA2D56CB}"/>
                </a:ext>
              </a:extLst>
            </xdr14:cNvPr>
            <xdr14:cNvContentPartPr/>
          </xdr14:nvContentPartPr>
          <xdr14:nvPr macro=""/>
          <xdr14:xfrm>
            <a:off x="6829200" y="856800"/>
            <a:ext cx="844200" cy="374400"/>
          </xdr14:xfrm>
        </xdr:contentPart>
      </mc:Choice>
      <mc:Fallback xmlns="">
        <xdr:pic>
          <xdr:nvPicPr>
            <xdr:cNvPr id="58" name="Ink 57">
              <a:extLst>
                <a:ext uri="{FF2B5EF4-FFF2-40B4-BE49-F238E27FC236}">
                  <a16:creationId xmlns:a16="http://schemas.microsoft.com/office/drawing/2014/main" id="{52292765-6C66-4A61-9F7B-5B6CEA2D56CB}"/>
                </a:ext>
              </a:extLst>
            </xdr:cNvPr>
            <xdr:cNvPicPr/>
          </xdr:nvPicPr>
          <xdr:blipFill>
            <a:blip xmlns:r="http://schemas.openxmlformats.org/officeDocument/2006/relationships" r:embed="rId32"/>
            <a:stretch>
              <a:fillRect/>
            </a:stretch>
          </xdr:blipFill>
          <xdr:spPr>
            <a:xfrm>
              <a:off x="6811560" y="838800"/>
              <a:ext cx="879840" cy="410040"/>
            </a:xfrm>
            <a:prstGeom prst="rect">
              <a:avLst/>
            </a:prstGeom>
          </xdr:spPr>
        </xdr:pic>
      </mc:Fallback>
    </mc:AlternateContent>
    <xdr:clientData/>
  </xdr:twoCellAnchor>
  <xdr:twoCellAnchor editAs="oneCell">
    <xdr:from>
      <xdr:col>8</xdr:col>
      <xdr:colOff>360060</xdr:colOff>
      <xdr:row>5</xdr:row>
      <xdr:rowOff>17895</xdr:rowOff>
    </xdr:from>
    <xdr:to>
      <xdr:col>8</xdr:col>
      <xdr:colOff>457980</xdr:colOff>
      <xdr:row>5</xdr:row>
      <xdr:rowOff>181695</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59" name="Ink 58">
              <a:extLst>
                <a:ext uri="{FF2B5EF4-FFF2-40B4-BE49-F238E27FC236}">
                  <a16:creationId xmlns:a16="http://schemas.microsoft.com/office/drawing/2014/main" id="{A367CA44-41C9-49C8-B26D-9466E65223D9}"/>
                </a:ext>
              </a:extLst>
            </xdr14:cNvPr>
            <xdr14:cNvContentPartPr/>
          </xdr14:nvContentPartPr>
          <xdr14:nvPr macro=""/>
          <xdr14:xfrm>
            <a:off x="7941960" y="979920"/>
            <a:ext cx="97920" cy="163800"/>
          </xdr14:xfrm>
        </xdr:contentPart>
      </mc:Choice>
      <mc:Fallback xmlns="">
        <xdr:pic>
          <xdr:nvPicPr>
            <xdr:cNvPr id="59" name="Ink 58">
              <a:extLst>
                <a:ext uri="{FF2B5EF4-FFF2-40B4-BE49-F238E27FC236}">
                  <a16:creationId xmlns:a16="http://schemas.microsoft.com/office/drawing/2014/main" id="{A367CA44-41C9-49C8-B26D-9466E65223D9}"/>
                </a:ext>
              </a:extLst>
            </xdr:cNvPr>
            <xdr:cNvPicPr/>
          </xdr:nvPicPr>
          <xdr:blipFill>
            <a:blip xmlns:r="http://schemas.openxmlformats.org/officeDocument/2006/relationships" r:embed="rId34"/>
            <a:stretch>
              <a:fillRect/>
            </a:stretch>
          </xdr:blipFill>
          <xdr:spPr>
            <a:xfrm>
              <a:off x="7924320" y="961920"/>
              <a:ext cx="133560" cy="199440"/>
            </a:xfrm>
            <a:prstGeom prst="rect">
              <a:avLst/>
            </a:prstGeom>
          </xdr:spPr>
        </xdr:pic>
      </mc:Fallback>
    </mc:AlternateContent>
    <xdr:clientData/>
  </xdr:twoCellAnchor>
  <xdr:twoCellAnchor editAs="oneCell">
    <xdr:from>
      <xdr:col>8</xdr:col>
      <xdr:colOff>523500</xdr:colOff>
      <xdr:row>3</xdr:row>
      <xdr:rowOff>126015</xdr:rowOff>
    </xdr:from>
    <xdr:to>
      <xdr:col>11</xdr:col>
      <xdr:colOff>199860</xdr:colOff>
      <xdr:row>6</xdr:row>
      <xdr:rowOff>80835</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69" name="Ink 68">
              <a:extLst>
                <a:ext uri="{FF2B5EF4-FFF2-40B4-BE49-F238E27FC236}">
                  <a16:creationId xmlns:a16="http://schemas.microsoft.com/office/drawing/2014/main" id="{5A2F5BCC-17BC-4143-8ACC-9959EFE00BC9}"/>
                </a:ext>
              </a:extLst>
            </xdr14:cNvPr>
            <xdr14:cNvContentPartPr/>
          </xdr14:nvContentPartPr>
          <xdr14:nvPr macro=""/>
          <xdr14:xfrm>
            <a:off x="8105400" y="707040"/>
            <a:ext cx="1505160" cy="526320"/>
          </xdr14:xfrm>
        </xdr:contentPart>
      </mc:Choice>
      <mc:Fallback xmlns="">
        <xdr:pic>
          <xdr:nvPicPr>
            <xdr:cNvPr id="69" name="Ink 68">
              <a:extLst>
                <a:ext uri="{FF2B5EF4-FFF2-40B4-BE49-F238E27FC236}">
                  <a16:creationId xmlns:a16="http://schemas.microsoft.com/office/drawing/2014/main" id="{5A2F5BCC-17BC-4143-8ACC-9959EFE00BC9}"/>
                </a:ext>
              </a:extLst>
            </xdr:cNvPr>
            <xdr:cNvPicPr/>
          </xdr:nvPicPr>
          <xdr:blipFill>
            <a:blip xmlns:r="http://schemas.openxmlformats.org/officeDocument/2006/relationships" r:embed="rId36"/>
            <a:stretch>
              <a:fillRect/>
            </a:stretch>
          </xdr:blipFill>
          <xdr:spPr>
            <a:xfrm>
              <a:off x="8087760" y="689040"/>
              <a:ext cx="1540800" cy="561960"/>
            </a:xfrm>
            <a:prstGeom prst="rect">
              <a:avLst/>
            </a:prstGeom>
          </xdr:spPr>
        </xdr:pic>
      </mc:Fallback>
    </mc:AlternateContent>
    <xdr:clientData/>
  </xdr:twoCellAnchor>
  <xdr:twoCellAnchor editAs="oneCell">
    <xdr:from>
      <xdr:col>5</xdr:col>
      <xdr:colOff>1285455</xdr:colOff>
      <xdr:row>7</xdr:row>
      <xdr:rowOff>188775</xdr:rowOff>
    </xdr:from>
    <xdr:to>
      <xdr:col>7</xdr:col>
      <xdr:colOff>125820</xdr:colOff>
      <xdr:row>10</xdr:row>
      <xdr:rowOff>114465</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72" name="Ink 71">
              <a:extLst>
                <a:ext uri="{FF2B5EF4-FFF2-40B4-BE49-F238E27FC236}">
                  <a16:creationId xmlns:a16="http://schemas.microsoft.com/office/drawing/2014/main" id="{130311C1-D34F-4936-86C8-5DC639622C3F}"/>
                </a:ext>
              </a:extLst>
            </xdr14:cNvPr>
            <xdr14:cNvContentPartPr/>
          </xdr14:nvContentPartPr>
          <xdr14:nvPr macro=""/>
          <xdr14:xfrm>
            <a:off x="6362280" y="1531800"/>
            <a:ext cx="735840" cy="516240"/>
          </xdr14:xfrm>
        </xdr:contentPart>
      </mc:Choice>
      <mc:Fallback xmlns="">
        <xdr:pic>
          <xdr:nvPicPr>
            <xdr:cNvPr id="72" name="Ink 71">
              <a:extLst>
                <a:ext uri="{FF2B5EF4-FFF2-40B4-BE49-F238E27FC236}">
                  <a16:creationId xmlns:a16="http://schemas.microsoft.com/office/drawing/2014/main" id="{130311C1-D34F-4936-86C8-5DC639622C3F}"/>
                </a:ext>
              </a:extLst>
            </xdr:cNvPr>
            <xdr:cNvPicPr/>
          </xdr:nvPicPr>
          <xdr:blipFill>
            <a:blip xmlns:r="http://schemas.openxmlformats.org/officeDocument/2006/relationships" r:embed="rId38"/>
            <a:stretch>
              <a:fillRect/>
            </a:stretch>
          </xdr:blipFill>
          <xdr:spPr>
            <a:xfrm>
              <a:off x="6344640" y="1513800"/>
              <a:ext cx="771480" cy="551880"/>
            </a:xfrm>
            <a:prstGeom prst="rect">
              <a:avLst/>
            </a:prstGeom>
          </xdr:spPr>
        </xdr:pic>
      </mc:Fallback>
    </mc:AlternateContent>
    <xdr:clientData/>
  </xdr:twoCellAnchor>
  <xdr:twoCellAnchor editAs="oneCell">
    <xdr:from>
      <xdr:col>3</xdr:col>
      <xdr:colOff>1158345</xdr:colOff>
      <xdr:row>16</xdr:row>
      <xdr:rowOff>140445</xdr:rowOff>
    </xdr:from>
    <xdr:to>
      <xdr:col>5</xdr:col>
      <xdr:colOff>85935</xdr:colOff>
      <xdr:row>20</xdr:row>
      <xdr:rowOff>59400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77" name="Ink 76">
              <a:extLst>
                <a:ext uri="{FF2B5EF4-FFF2-40B4-BE49-F238E27FC236}">
                  <a16:creationId xmlns:a16="http://schemas.microsoft.com/office/drawing/2014/main" id="{50FE1075-DA37-47B2-91B8-540CC332B2C0}"/>
                </a:ext>
              </a:extLst>
            </xdr14:cNvPr>
            <xdr14:cNvContentPartPr/>
          </xdr14:nvContentPartPr>
          <xdr14:nvPr macro=""/>
          <xdr14:xfrm>
            <a:off x="4387320" y="3236070"/>
            <a:ext cx="775440" cy="690480"/>
          </xdr14:xfrm>
        </xdr:contentPart>
      </mc:Choice>
      <mc:Fallback xmlns="">
        <xdr:pic>
          <xdr:nvPicPr>
            <xdr:cNvPr id="77" name="Ink 76">
              <a:extLst>
                <a:ext uri="{FF2B5EF4-FFF2-40B4-BE49-F238E27FC236}">
                  <a16:creationId xmlns:a16="http://schemas.microsoft.com/office/drawing/2014/main" id="{50FE1075-DA37-47B2-91B8-540CC332B2C0}"/>
                </a:ext>
              </a:extLst>
            </xdr:cNvPr>
            <xdr:cNvPicPr/>
          </xdr:nvPicPr>
          <xdr:blipFill>
            <a:blip xmlns:r="http://schemas.openxmlformats.org/officeDocument/2006/relationships" r:embed="rId40"/>
            <a:stretch>
              <a:fillRect/>
            </a:stretch>
          </xdr:blipFill>
          <xdr:spPr>
            <a:xfrm>
              <a:off x="4383000" y="3231750"/>
              <a:ext cx="784080" cy="699120"/>
            </a:xfrm>
            <a:prstGeom prst="rect">
              <a:avLst/>
            </a:prstGeom>
          </xdr:spPr>
        </xdr:pic>
      </mc:Fallback>
    </mc:AlternateContent>
    <xdr:clientData/>
  </xdr:twoCellAnchor>
  <xdr:twoCellAnchor editAs="oneCell">
    <xdr:from>
      <xdr:col>3</xdr:col>
      <xdr:colOff>1141785</xdr:colOff>
      <xdr:row>16</xdr:row>
      <xdr:rowOff>151575</xdr:rowOff>
    </xdr:from>
    <xdr:to>
      <xdr:col>5</xdr:col>
      <xdr:colOff>162615</xdr:colOff>
      <xdr:row>20</xdr:row>
      <xdr:rowOff>125610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78" name="Ink 77">
              <a:extLst>
                <a:ext uri="{FF2B5EF4-FFF2-40B4-BE49-F238E27FC236}">
                  <a16:creationId xmlns:a16="http://schemas.microsoft.com/office/drawing/2014/main" id="{CD32DF09-EB84-4106-B90C-B77E40C23249}"/>
                </a:ext>
              </a:extLst>
            </xdr14:cNvPr>
            <xdr14:cNvContentPartPr/>
          </xdr14:nvContentPartPr>
          <xdr14:nvPr macro=""/>
          <xdr14:xfrm>
            <a:off x="4370760" y="3247200"/>
            <a:ext cx="868680" cy="745560"/>
          </xdr14:xfrm>
        </xdr:contentPart>
      </mc:Choice>
      <mc:Fallback xmlns="">
        <xdr:pic>
          <xdr:nvPicPr>
            <xdr:cNvPr id="78" name="Ink 77">
              <a:extLst>
                <a:ext uri="{FF2B5EF4-FFF2-40B4-BE49-F238E27FC236}">
                  <a16:creationId xmlns:a16="http://schemas.microsoft.com/office/drawing/2014/main" id="{CD32DF09-EB84-4106-B90C-B77E40C23249}"/>
                </a:ext>
              </a:extLst>
            </xdr:cNvPr>
            <xdr:cNvPicPr/>
          </xdr:nvPicPr>
          <xdr:blipFill>
            <a:blip xmlns:r="http://schemas.openxmlformats.org/officeDocument/2006/relationships" r:embed="rId42"/>
            <a:stretch>
              <a:fillRect/>
            </a:stretch>
          </xdr:blipFill>
          <xdr:spPr>
            <a:xfrm>
              <a:off x="4353120" y="3229200"/>
              <a:ext cx="904320" cy="781200"/>
            </a:xfrm>
            <a:prstGeom prst="rect">
              <a:avLst/>
            </a:prstGeom>
          </xdr:spPr>
        </xdr:pic>
      </mc:Fallback>
    </mc:AlternateContent>
    <xdr:clientData/>
  </xdr:twoCellAnchor>
  <xdr:twoCellAnchor editAs="oneCell">
    <xdr:from>
      <xdr:col>9</xdr:col>
      <xdr:colOff>390180</xdr:colOff>
      <xdr:row>20</xdr:row>
      <xdr:rowOff>37770</xdr:rowOff>
    </xdr:from>
    <xdr:to>
      <xdr:col>9</xdr:col>
      <xdr:colOff>390540</xdr:colOff>
      <xdr:row>20</xdr:row>
      <xdr:rowOff>38130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79" name="Ink 78">
              <a:extLst>
                <a:ext uri="{FF2B5EF4-FFF2-40B4-BE49-F238E27FC236}">
                  <a16:creationId xmlns:a16="http://schemas.microsoft.com/office/drawing/2014/main" id="{29EAA3D6-BC24-4B33-B0DF-80A0A5152AA8}"/>
                </a:ext>
              </a:extLst>
            </xdr14:cNvPr>
            <xdr14:cNvContentPartPr/>
          </xdr14:nvContentPartPr>
          <xdr14:nvPr macro=""/>
          <xdr14:xfrm>
            <a:off x="8581680" y="3904920"/>
            <a:ext cx="360" cy="360"/>
          </xdr14:xfrm>
        </xdr:contentPart>
      </mc:Choice>
      <mc:Fallback xmlns="">
        <xdr:pic>
          <xdr:nvPicPr>
            <xdr:cNvPr id="79" name="Ink 78">
              <a:extLst>
                <a:ext uri="{FF2B5EF4-FFF2-40B4-BE49-F238E27FC236}">
                  <a16:creationId xmlns:a16="http://schemas.microsoft.com/office/drawing/2014/main" id="{29EAA3D6-BC24-4B33-B0DF-80A0A5152AA8}"/>
                </a:ext>
              </a:extLst>
            </xdr:cNvPr>
            <xdr:cNvPicPr/>
          </xdr:nvPicPr>
          <xdr:blipFill>
            <a:blip xmlns:r="http://schemas.openxmlformats.org/officeDocument/2006/relationships" r:embed="rId44"/>
            <a:stretch>
              <a:fillRect/>
            </a:stretch>
          </xdr:blipFill>
          <xdr:spPr>
            <a:xfrm>
              <a:off x="8564040" y="3886920"/>
              <a:ext cx="36000" cy="36000"/>
            </a:xfrm>
            <a:prstGeom prst="rect">
              <a:avLst/>
            </a:prstGeom>
          </xdr:spPr>
        </xdr:pic>
      </mc:Fallback>
    </mc:AlternateContent>
    <xdr:clientData/>
  </xdr:twoCellAnchor>
  <xdr:twoCellAnchor editAs="oneCell">
    <xdr:from>
      <xdr:col>3</xdr:col>
      <xdr:colOff>847305</xdr:colOff>
      <xdr:row>8</xdr:row>
      <xdr:rowOff>85395</xdr:rowOff>
    </xdr:from>
    <xdr:to>
      <xdr:col>3</xdr:col>
      <xdr:colOff>847665</xdr:colOff>
      <xdr:row>8</xdr:row>
      <xdr:rowOff>85755</xdr:rowOff>
    </xdr:to>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80" name="Ink 79">
              <a:extLst>
                <a:ext uri="{FF2B5EF4-FFF2-40B4-BE49-F238E27FC236}">
                  <a16:creationId xmlns:a16="http://schemas.microsoft.com/office/drawing/2014/main" id="{1DF601DA-7BCC-4E24-966C-4FD7F54B50F0}"/>
                </a:ext>
              </a:extLst>
            </xdr14:cNvPr>
            <xdr14:cNvContentPartPr/>
          </xdr14:nvContentPartPr>
          <xdr14:nvPr macro=""/>
          <xdr14:xfrm>
            <a:off x="4076280" y="1628445"/>
            <a:ext cx="360" cy="360"/>
          </xdr14:xfrm>
        </xdr:contentPart>
      </mc:Choice>
      <mc:Fallback xmlns="">
        <xdr:pic>
          <xdr:nvPicPr>
            <xdr:cNvPr id="80" name="Ink 79">
              <a:extLst>
                <a:ext uri="{FF2B5EF4-FFF2-40B4-BE49-F238E27FC236}">
                  <a16:creationId xmlns:a16="http://schemas.microsoft.com/office/drawing/2014/main" id="{1DF601DA-7BCC-4E24-966C-4FD7F54B50F0}"/>
                </a:ext>
              </a:extLst>
            </xdr:cNvPr>
            <xdr:cNvPicPr/>
          </xdr:nvPicPr>
          <xdr:blipFill>
            <a:blip xmlns:r="http://schemas.openxmlformats.org/officeDocument/2006/relationships" r:embed="rId46"/>
            <a:stretch>
              <a:fillRect/>
            </a:stretch>
          </xdr:blipFill>
          <xdr:spPr>
            <a:xfrm>
              <a:off x="4058640" y="1610445"/>
              <a:ext cx="36000" cy="36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571500</xdr:colOff>
      <xdr:row>0</xdr:row>
      <xdr:rowOff>152400</xdr:rowOff>
    </xdr:from>
    <xdr:to>
      <xdr:col>35</xdr:col>
      <xdr:colOff>571500</xdr:colOff>
      <xdr:row>10</xdr:row>
      <xdr:rowOff>152400</xdr:rowOff>
    </xdr:to>
    <xdr:graphicFrame macro="">
      <xdr:nvGraphicFramePr>
        <xdr:cNvPr id="2" name="Chart 1">
          <a:extLst>
            <a:ext uri="{FF2B5EF4-FFF2-40B4-BE49-F238E27FC236}">
              <a16:creationId xmlns:a16="http://schemas.microsoft.com/office/drawing/2014/main" id="{A538FB2E-FE4D-4C9E-A7BC-5D37A12A7F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238125</xdr:colOff>
      <xdr:row>0</xdr:row>
      <xdr:rowOff>180975</xdr:rowOff>
    </xdr:from>
    <xdr:to>
      <xdr:col>31</xdr:col>
      <xdr:colOff>238125</xdr:colOff>
      <xdr:row>10</xdr:row>
      <xdr:rowOff>180975</xdr:rowOff>
    </xdr:to>
    <xdr:graphicFrame macro="">
      <xdr:nvGraphicFramePr>
        <xdr:cNvPr id="3" name="Chart 2">
          <a:extLst>
            <a:ext uri="{FF2B5EF4-FFF2-40B4-BE49-F238E27FC236}">
              <a16:creationId xmlns:a16="http://schemas.microsoft.com/office/drawing/2014/main" id="{D433457C-6F32-4642-9323-0D87BC2D87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238125</xdr:colOff>
      <xdr:row>2</xdr:row>
      <xdr:rowOff>180975</xdr:rowOff>
    </xdr:from>
    <xdr:to>
      <xdr:col>32</xdr:col>
      <xdr:colOff>238125</xdr:colOff>
      <xdr:row>12</xdr:row>
      <xdr:rowOff>180975</xdr:rowOff>
    </xdr:to>
    <xdr:graphicFrame macro="">
      <xdr:nvGraphicFramePr>
        <xdr:cNvPr id="4" name="Chart 3">
          <a:extLst>
            <a:ext uri="{FF2B5EF4-FFF2-40B4-BE49-F238E27FC236}">
              <a16:creationId xmlns:a16="http://schemas.microsoft.com/office/drawing/2014/main" id="{038AD462-9510-4446-9DB7-227E3CB08A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238125</xdr:colOff>
      <xdr:row>4</xdr:row>
      <xdr:rowOff>180975</xdr:rowOff>
    </xdr:from>
    <xdr:to>
      <xdr:col>33</xdr:col>
      <xdr:colOff>238125</xdr:colOff>
      <xdr:row>14</xdr:row>
      <xdr:rowOff>180975</xdr:rowOff>
    </xdr:to>
    <xdr:graphicFrame macro="">
      <xdr:nvGraphicFramePr>
        <xdr:cNvPr id="5" name="Chart 4">
          <a:extLst>
            <a:ext uri="{FF2B5EF4-FFF2-40B4-BE49-F238E27FC236}">
              <a16:creationId xmlns:a16="http://schemas.microsoft.com/office/drawing/2014/main" id="{E19009BC-4C37-4967-BA46-C055814B52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266700</xdr:colOff>
      <xdr:row>0</xdr:row>
      <xdr:rowOff>57150</xdr:rowOff>
    </xdr:from>
    <xdr:to>
      <xdr:col>12</xdr:col>
      <xdr:colOff>295275</xdr:colOff>
      <xdr:row>4</xdr:row>
      <xdr:rowOff>38100</xdr:rowOff>
    </xdr:to>
    <xdr:pic>
      <xdr:nvPicPr>
        <xdr:cNvPr id="6" name="Picture 5">
          <a:hlinkClick xmlns:r="http://schemas.openxmlformats.org/officeDocument/2006/relationships" r:id="rId5"/>
          <a:extLst>
            <a:ext uri="{FF2B5EF4-FFF2-40B4-BE49-F238E27FC236}">
              <a16:creationId xmlns:a16="http://schemas.microsoft.com/office/drawing/2014/main" id="{2708A232-9799-4611-8C67-784195DACCA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15475" y="57150"/>
          <a:ext cx="2724150" cy="120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266700</xdr:colOff>
      <xdr:row>6</xdr:row>
      <xdr:rowOff>142875</xdr:rowOff>
    </xdr:to>
    <xdr:pic>
      <xdr:nvPicPr>
        <xdr:cNvPr id="7" name="Picture 6">
          <a:hlinkClick xmlns:r="http://schemas.openxmlformats.org/officeDocument/2006/relationships" r:id="rId7"/>
          <a:extLst>
            <a:ext uri="{FF2B5EF4-FFF2-40B4-BE49-F238E27FC236}">
              <a16:creationId xmlns:a16="http://schemas.microsoft.com/office/drawing/2014/main" id="{C006610B-6C85-4AE2-82C0-8471E2054F7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419975" y="609600"/>
          <a:ext cx="209550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3:23.964"/>
    </inkml:context>
    <inkml:brush xml:id="br0">
      <inkml:brushProperty name="width" value="0.1" units="cm"/>
      <inkml:brushProperty name="height" value="0.1" units="cm"/>
      <inkml:brushProperty name="color" value="#33CCFF"/>
      <inkml:brushProperty name="ignorePressure" value="1"/>
    </inkml:brush>
  </inkml:definitions>
  <inkml:trace contextRef="#ctx0" brushRef="#br0">1 1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3:26.582"/>
    </inkml:context>
    <inkml:brush xml:id="br0">
      <inkml:brushProperty name="width" value="0.1" units="cm"/>
      <inkml:brushProperty name="height" value="0.1" units="cm"/>
      <inkml:brushProperty name="color" value="#33CCFF"/>
      <inkml:brushProperty name="ignorePressure" value="1"/>
    </inkml:brush>
  </inkml:definitions>
  <inkml:trace contextRef="#ctx0" brushRef="#br0">206 106,'2'134,"-5"146,-11-171,-2 51,16 43,1-178</inkml:trace>
  <inkml:trace contextRef="#ctx0" brushRef="#br0" timeOffset="2187.21">0 136,'0'-5,"0"-7,5-1,7-3,11-5,6-3,4 3,1 4,0 10,-6 12,-8 10,-7 7,-1 10,3 4,-2-3</inkml:trace>
  <inkml:trace contextRef="#ctx0" brushRef="#br0" timeOffset="4617.85">29 929,'0'6,"0"0,0 0,1 0,0 0,0 0,0 0,1 0,0 0,0-1,0 1,1-1,0 1,0-1,0 0,0 0,1-1,0 1,0-1,9 8,-6-7,1-1,-1 0,1 0,0 0,0-1,1 0,-1-1,1 0,-1 0,1-1,-1 0,18-1,-10 1,1-1,0-1,-1-1,1 0,-1-1,0-1,1 0,-2-2,1 0,-1 0,0-1,0-1,-1-1,0 0,18-15,-6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3:35.353"/>
    </inkml:context>
    <inkml:brush xml:id="br0">
      <inkml:brushProperty name="width" value="0.1" units="cm"/>
      <inkml:brushProperty name="height" value="0.1" units="cm"/>
      <inkml:brushProperty name="color" value="#33CCFF"/>
      <inkml:brushProperty name="ignorePressure" value="1"/>
    </inkml:brush>
  </inkml:definitions>
  <inkml:trace contextRef="#ctx0" brushRef="#br0">383 1,'0'3116,"0"-3091</inkml:trace>
  <inkml:trace contextRef="#ctx0" brushRef="#br0" timeOffset="1798.64">1 3028,'0'-1,"-1"0,1 0,0 0,0 0,0 0,1 0,-1 0,0 0,0 0,1-1,-1 1,0 0,1 0,-1 0,1 0,0 1,-1-1,1 0,0 0,-1 0,1 0,0 1,0-1,0 0,0 1,-1-1,1 0,0 1,0-1,2 0,0 1,0 0,0-1,1 1,-1 0,0 0,0 1,0-1,0 1,1 0,4 1,9 5,-1 0,28 16,-43-23,61 34,103 40,-161-73,0 0,0 1,1-2,-1 1,0 0,1-1,-1 0,0 0,1 0,-1-1,1 1,-1-1,0 0,0 0,1 0,-1-1,0 0,0 0,0 0,0 0,-1 0,1-1,-1 0,1 0,-1 0,0 0,0 0,4-6,8-12,0 0,-2-1,21-45,-15 26,45-67,-47 78</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3:40.965"/>
    </inkml:context>
    <inkml:brush xml:id="br0">
      <inkml:brushProperty name="width" value="0.1" units="cm"/>
      <inkml:brushProperty name="height" value="0.1" units="cm"/>
      <inkml:brushProperty name="color" value="#33CCFF"/>
      <inkml:brushProperty name="ignorePressure" value="1"/>
    </inkml:brush>
  </inkml:definitions>
  <inkml:trace contextRef="#ctx0" brushRef="#br0">207 0,'-3'4,"0"0,0 1,0-1,0 1,1-1,0 1,0-1,0 1,1 0,-1 0,1 0,0 10,-2 67,3-59,1 715,-1-713</inkml:trace>
  <inkml:trace contextRef="#ctx0" brushRef="#br0" timeOffset="2011.53">0 853,'1'11,"0"1,1 0,0-1,1 0,1 1,-1-1,8 14,43 76,-41-79,-6-9,-4-7,0 1,0-1,1 0,-1-1,2 1,-1-1,0 1,1-1,0-1,0 1,8 5,-12-10,0 0,0 0,0 0,0 0,0 0,0 0,0 0,-1 0,1-1,0 1,0 0,0 0,0-1,0 1,0-1,0 1,0-1,-1 1,1-1,0 1,0-1,-1 0,1 1,0-1,-1 0,1 0,-1 0,1 1,-1-1,1 0,-1-1,18-36,-13 26,18-37,-10 18,1 1,2 1,20-28,-19 35</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3:59.696"/>
    </inkml:context>
    <inkml:brush xml:id="br0">
      <inkml:brushProperty name="width" value="0.1" units="cm"/>
      <inkml:brushProperty name="height" value="0.1" units="cm"/>
      <inkml:brushProperty name="color" value="#33CCFF"/>
      <inkml:brushProperty name="ignorePressure" value="1"/>
    </inkml:brush>
  </inkml:definitions>
  <inkml:trace contextRef="#ctx0" brushRef="#br0">270 90,'-7'0,"-1"2,1-1,1 1,-1 0,0 0,0 1,1 0,-1 0,1 0,0 1,0 0,0 0,1 1,-1-1,1 1,0 0,1 1,-1-1,-5 11,-8 11,2 0,1 1,-12 30,13-19,2 1,1 1,2 0,-4 51,12-85,-2 14,1-1,0 1,2 0,3 36,-2-53,0 0,-1 0,1 0,1 1,-1-1,1 0,-1 0,1-1,0 1,1 0,-1-1,0 1,1-1,0 0,0 0,0 0,0 0,1 0,-1-1,1 1,-1-1,1 0,0 0,0 0,0-1,0 1,0-1,0 0,5 0,11 4,0 0,31 12,16 5,-58-21,0 0,0-1,0 0,1 0,-1-1,0 0,0-1,0 0,-1 0,1-1,0 0,-1-1,0 0,0 0,0-1,0 0,-1 0,1 0,-1-1,-1-1,1 1,-1-1,0 0,-1 0,0-1,0 1,0-1,-1 0,6-18,2-32,-2 0,-4-1,-1-1,-4 1,-7-88,4 137,0 0,-1 1,1-1,-2 0,1 1,-2 0,1 0,-1 0,0 0,-1 1,0-1,0 2,-1-1,-9-8,-4-1,-1 0,0 1,-1 2,-29-16,42 26,-1 0,1 0,-1 0,-14-2,-7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4:04.926"/>
    </inkml:context>
    <inkml:brush xml:id="br0">
      <inkml:brushProperty name="width" value="0.1" units="cm"/>
      <inkml:brushProperty name="height" value="0.1" units="cm"/>
      <inkml:brushProperty name="color" value="#33CCFF"/>
      <inkml:brushProperty name="ignorePressure" value="1"/>
    </inkml:brush>
  </inkml:definitions>
  <inkml:trace contextRef="#ctx0" brushRef="#br0">621 35,'-4'-3,"0"-1,0 2,-1-1,1 0,-1 1,0 0,0 0,0 1,0-1,0 1,0 0,-8-1,-69 0,59 2,12-1,0 1,0 1,0 0,0 0,1 1,-1 0,0 1,1 0,-1 1,1 0,0 1,0 0,1 0,0 1,0 1,-10 8,1 0,1 2,0 0,1 1,1 1,1 0,1 1,-18 36,11-13,2 1,-23 88,29-89,3 1,1 0,2 0,0 61,5-30,0-25,7 70,-5-114,0 1,0-1,1 0,-1 0,1 0,1-1,-1 1,1 0,0-1,0 0,1 0,-1 1,1-2,0 1,1-1,-1 1,1-1,0 0,0-1,0 1,0-1,1 0,-1 0,1-1,0 0,0 0,0 0,7 1,17 2,0-2,-1-1,1-2,52-4,-18 0,-59 4,20 0,-1-2,37-6,-53 7,-1-1,1 0,-1-1,0 0,0 0,0-1,-1 0,1 0,-1 0,0-1,0 0,6-7,11-12,-1-2,-1 0,-1-2,16-30,-28 42,0-2,-1 1,-1-1,0 0,-1 0,-2-1,0 0,2-32,-8-356,2 389,-1 1,0-1,-2 1,0 0,-1 0,0 0,-1 1,-1-1,-1 1,0 1,-1 0,-1 0,0 1,-15-16,21 26,0 0,0 1,-1-1,1 1,-1 0,0 1,0-1,0 1,0 0,0 0,-1 0,1 1,0 0,-1 0,1 0,-1 1,-7 0,1 0,0 2,0 0,0 0,0 1,1 0,-20 9,-1 2</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4:11.834"/>
    </inkml:context>
    <inkml:brush xml:id="br0">
      <inkml:brushProperty name="width" value="0.1" units="cm"/>
      <inkml:brushProperty name="height" value="0.1" units="cm"/>
      <inkml:brushProperty name="color" value="#33CCFF"/>
      <inkml:brushProperty name="ignorePressure" value="1"/>
    </inkml:brush>
  </inkml:definitions>
  <inkml:trace contextRef="#ctx0" brushRef="#br0">1709 153,'-1'-1,"1"-1,-1 1,1 0,-1 0,0-1,0 1,0 0,1 0,-1 0,0 0,0 0,-1 0,1 0,0 0,0 1,0-1,-1 0,1 1,0-1,-2 0,-30-12,29 12,-21-6,-1 0,0 2,0 1,-36-1,-110 7,66 0,91 0,0 0,-1 1,1 1,0 0,1 1,-1 0,1 1,0 1,-13 9,-39 16,-27 4,40-16,0 3,-78 45,91-43,-1 0,0 2,-57 50,29-14,22-22,-43 51,75-75,1 1,1 0,1 1,0 1,2 0,-14 35,0 18,-27 132,34-120,6-38,3 1,-4 75,10-45,6 190,-2-261,0 1,0 0,0-1,1 1,0-1,0 0,1 0,0 0,0-1,1 1,0-1,0 0,0 0,1-1,0 0,0 0,0 0,8 4,-3-2,1 0,0-1,0 0,0-1,0 0,1-1,0 0,0-1,26 2,160-6,-74-1,-85-1,0-2,-1-2,0-1,68-24,47-34,-91 37,21-13,-58 27,1 1,0 2,52-16,108-32,-57 16,-41 18,-25 9,-2-3,91-41,-71 26,-63 28,-1 0,0-1,0-1,-1-1,29-20,36-34,-46 38,-1-2,-1-1,59-67,-55 31,-11 15,-9 18,-2-1,-2-1,-1-1,9-39,-12 43,-5 16,0-1,-1 0,-1 0,-1 0,0 0,-1-1,0 1,-2-1,0 1,0 0,-2-1,0 1,-1 0,-1 1,0-1,-1 1,0 0,-2 0,-13-21,11 20,-1 0,0 1,-1 1,-1 0,0 1,-1 0,-1 1,1 1,-2 0,0 1,-19-10,-298-122,325 138,-191-75,177 73,-1 0,-1 1,1 1,-1 1,1 2,-40 1,-143 24,152-16,19-2,0 2,1 2,0 1,1 1,1 2,-1 1,-42 28,37-20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4:14.494"/>
    </inkml:context>
    <inkml:brush xml:id="br0">
      <inkml:brushProperty name="width" value="0.1" units="cm"/>
      <inkml:brushProperty name="height" value="0.1" units="cm"/>
      <inkml:brushProperty name="color" value="#33CCFF"/>
      <inkml:brushProperty name="ignorePressure" value="1"/>
    </inkml:brush>
  </inkml:definitions>
  <inkml:trace contextRef="#ctx0" brushRef="#br0">978 164,'-9'-9,"0"0,0 1,-1 0,0 0,-1 1,0 1,0 0,0 0,-1 1,0 1,1 0,-2 0,1 2,-14-3,-84-20,77 15,0 3,-39-5,60 11,-1 1,1 0,-1 0,1 2,-1-1,1 2,0 0,0 0,0 1,0 0,0 1,1 1,0 0,0 0,1 1,-1 0,2 1,-1 0,1 1,-9 11,-24 27,-44 66,69-88,2 2,0 0,2 0,-16 48,7-8,8-26,1 1,2 0,2 0,-5 57,13-78,-2 28,2 0,2 0,10 69,-10-111,1 1,1-1,-1 1,1-1,0 0,1 0,0 0,0-1,0 1,1-1,0 0,0 0,0-1,7 6,-2-3,1-1,-1-1,1 0,0 0,1-1,-1 0,1-1,13 3,9 0,0-2,0-2,1-1,-1-1,52-6,-70 3,-1-1,1-1,-1 0,0-1,-1-1,1-1,-1 0,0 0,-1-1,21-16,0-4,-1-2,44-50,-43 38,-2-2,-3 0,-1-2,-2-1,38-98,-57 126,-2-1,0 1,-1-1,-1 0,1-26,-5-104,-1 78,2 61,0-1,-1 1,-1 0,1 0,-2 0,0 0,-6-18,5 22,0 0,0 1,-1-1,1 1,-2 0,1 0,0 1,-1-1,0 1,0 0,-1 1,-6-4,-30-14,-1 1,-83-25,82 30,7 3</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5:52.883"/>
    </inkml:context>
    <inkml:brush xml:id="br0">
      <inkml:brushProperty name="width" value="0.025" units="cm"/>
      <inkml:brushProperty name="height" value="0.025" units="cm"/>
      <inkml:brushProperty name="color" value="#004F8B"/>
      <inkml:brushProperty name="ignorePressure" value="1"/>
    </inkml:brush>
  </inkml:definitions>
  <inkml:trace contextRef="#ctx0" brushRef="#br0">1 0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01.451"/>
    </inkml:context>
    <inkml:brush xml:id="br0">
      <inkml:brushProperty name="width" value="0.025" units="cm"/>
      <inkml:brushProperty name="height" value="0.025" units="cm"/>
      <inkml:brushProperty name="color" value="#004F8B"/>
      <inkml:brushProperty name="ignorePressure" value="1"/>
    </inkml:brush>
  </inkml:definitions>
  <inkml:trace contextRef="#ctx0" brushRef="#br0">428 611,'-1'3,"1"0,-1 0,0-1,0 1,0-1,0 1,0-1,0 1,-1-1,1 0,-1 1,1-1,-5 4,-31 28,25-24,-92 72,63-51,-59 55,88-71,0 1,0 0,2 0,0 1,0 0,2 1,0 0,1 0,1 1,1-1,1 1,-3 22,6-23,0-1,0 0,2 1,0-1,1 0,1 1,1-1,10 30,-8-34,0 0,1 0,1-1,0 0,0 0,1-1,1 0,0-1,0 0,1 0,12 7,-1-1,0-1,2-2,0 0,0-2,1 0,0-2,1-1,0 0,0-2,0-2,1 0,0-1,49-3,704-2,-722-1,-1-3,0-2,0-3,60-19,-76 21,1 2,1 2,45 1,-38 2,78-13,-69 5,1-4,-2-1,0-4,101-46,9-9,-125 59,-1-2,-1-3,0-1,47-33,107-70,-25 18,-145 87,-1 0,0-2,-2 0,31-38,-40 43,-2 1,1-1,-2-1,0 0,-2 0,1-1,-2 0,0 0,-2-1,0 0,4-34,-7 45,-1 0,0 0,-1 0,0 0,0 0,-1 0,0 1,0-1,-1 0,0 0,0 1,-1-1,0 1,0 0,-1 0,0 0,0 0,-1 0,1 1,-1 0,-1 0,1 0,-1 1,-10-8,-11-8,0 0,0 2,-52-27,59 37,1 1,-1 1,0 1,0 1,-1 1,0 0,-24 0,-412 2,222 5,-1078-3,1258 4,1 2,-1 2,-95 28,32-7,92-23,0 0,1 2,0 1,0 1,1 1,1 1,0 1,0 1,1 1,1 1,-21 21,25-22,1 2,0 0,1 1,1 1,0 0,2 1,0 0,-14 35,14-23,1 0,1 0,3 1,0 0,2 1,2-1,0 55,3 9,3 103,-1-185,1-1,0 1,0-1,1 0,1 0,1 0,0-1,1 1,0-2,1 1,0-1,1 0,0-1,1 0,0 0,1-1,21 15,-9-8,0-2,2 0,0-2,0-1,1-1,0-1,1-1,39 8,48 1,196 6,117-28,-334 2,1-5,-2-3,140-35,-165 27,-1-3,-1-3,79-40,23-12,-55 28,-52 18,-1-2,98-73,-74 46,-49 36,-1 0,-1-2,-1-2,-1-1,39-47,74-133,-134 192,-2 0,0-1,-1 1,-1-1,0-1,-1 1,3-29,-4-12,-3-58,-1 52,1 55,-1 0,1 0,-1 0,-1 0,0 0,0 0,-1 0,0 0,0 1,-1 0,0-1,-9-11,6 11,-1 0,0 1,-1 0,0 0,0 1,0 0,-1 0,0 1,-13-6,-8-3,0 0,0 2,-1 2,-1 1,-58-11,-118 2,-337 12,304 9,111-3,-142 3,246 1,1 0,0 2,0 1,1 1,-31 12,-123 63,69-30,72-35,1-2,1 1,1 1,1 2,0 2,1 1,-48 42,-83 83,-50 48,180-156,2 1,-33 55,48-68,9-15,0 1,1 0,1 0,0 1,1-1,1 1,0 0,1 1,0-1,1 1,1-1,0 1,1 0,0-1,2 1,0-1,0 1,1-1,1 0,0 0,1 0,1 0,0-1,0 0,2 0,0-1,0 0,1 0,0-1,19 18,-2-5,0-1,2-1,0-2,1 0,1-2,1-2,0-1,2-1,-1-1,50 11,70 18,30 5,-46-26,192 5,141-24,-243-5,-160 2,0-4,0-3,-1-2,107-32,-107 20,-2-2,0-4,-2-2,-1-2,61-45,-65 37,24-14,139-125,-180 140,-5 7,59-73,-62 62,-1-1,38-79,-57 100,-2-1,0 0,-2 0,-1-1,-1 0,-1 0,2-45,-6 32,2-5,-3-1,-8-59,7 98,1 0,-2-1,1 1,0 1,-1-1,0 0,0 1,-1-1,1 1,-1 0,0 0,0 0,0 1,0-1,-1 1,-6-4,-12-6,-1 0,-25-9,36 17,-38-13,-1 2,0 2,-103-12,79 14,-384-30,-4 38,295 5,112-1,-1 3,0 1,0 4,1 2,-76 23,-217 75,109-36,178-49,1 3,1 3,1 2,1 2,-76 60,60-45,59-39,0 0,0 1,1 1,0 1,1 0,1 0,0 1,0 1,1 0,-14 23,14-13,0 1,-11 38,12-27</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02.667"/>
    </inkml:context>
    <inkml:brush xml:id="br0">
      <inkml:brushProperty name="width" value="0.025" units="cm"/>
      <inkml:brushProperty name="height" value="0.025" units="cm"/>
      <inkml:brushProperty name="color" value="#004F8B"/>
      <inkml:brushProperty name="ignorePressure" value="1"/>
    </inkml:brush>
  </inkml:definitions>
  <inkml:trace contextRef="#ctx0" brushRef="#br0">1 0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19.705"/>
    </inkml:context>
    <inkml:brush xml:id="br0">
      <inkml:brushProperty name="width" value="0.1" units="cm"/>
      <inkml:brushProperty name="height" value="0.1" units="cm"/>
      <inkml:brushProperty name="color" value="#F6630D"/>
      <inkml:brushProperty name="ignorePressure" value="1"/>
    </inkml:brush>
  </inkml:definitions>
  <inkml:trace contextRef="#ctx0" brushRef="#br0">1 0,'6'142,"35"190,-15-165,0-15,10 250,-36-372</inkml:trace>
  <inkml:trace contextRef="#ctx0" brushRef="#br0" timeOffset="1155.43">609 53,'0'1092,"0"-1066</inkml:trace>
  <inkml:trace contextRef="#ctx0" brushRef="#br0" timeOffset="2627.41">239 900,'0'-4,"4"-2,11 0,7 1,9 2,4 1,4 1,1-4,-7-1</inkml:trace>
  <inkml:trace contextRef="#ctx0" brushRef="#br0" timeOffset="4318.33">821 1058,'1'1,"0"-1,0 1,0-1,0 1,0 0,1-1,-1 1,0 0,-1 0,1-1,0 1,0 0,0 0,0 0,-1 0,1 0,0 1,-1-1,1 0,-1 0,1 0,-1 0,0 1,1-1,-1 0,0 0,0 3,5 39,-5-38,0 48,-1-39,0 1,2-1,0 1,0-1,5 17,-5-27,0-1,0 0,0 1,1-1,0 0,-1 0,1 0,0 0,0-1,1 1,-1 0,1-1,-1 1,1-1,0 0,0 0,0 0,0-1,0 1,0 0,0-1,1 0,-1 0,1 0,-1 0,4 0,-3 0,0 0,1-1,-1 1,0-1,0 0,0 0,0 0,0-1,1 1,-1-1,0 0,0 0,0 0,0-1,-1 0,1 1,0-1,0-1,3-1,-4 0,0 0,0-1,0 1,-1 0,1-1,-1 1,0-1,0 0,-1 0,1 1,-1-1,0 0,-1 0,1-1,-1-6,1 3,0 0,-1 0,0 0,-1 0,0 0,0 0,-1 1,0-1,-1 1,0-1,0 1,0 0,-1 0,-1 0,1 0,-1 1,0 0,-1 0,0 0,0 0,0 1,-1 0,0 1,0 0,-1 0,1 0,-13-5,3 4</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25.031"/>
    </inkml:context>
    <inkml:brush xml:id="br0">
      <inkml:brushProperty name="width" value="0.1" units="cm"/>
      <inkml:brushProperty name="height" value="0.1" units="cm"/>
      <inkml:brushProperty name="color" value="#F6630D"/>
      <inkml:brushProperty name="ignorePressure" value="1"/>
    </inkml:brush>
  </inkml:definitions>
  <inkml:trace contextRef="#ctx0" brushRef="#br0">1 132,'9'5,"7"24,6 29,3 27,-2 27,4 16,-3-4,-6-10,-5-16,-1-14,-2-14,-3-13,-3-17</inkml:trace>
  <inkml:trace contextRef="#ctx0" brushRef="#br0" timeOffset="724.19">398 0,'2'1,"0"-1,1 0,-1 1,1 0,-1-1,0 1,1 0,-1 0,0 0,0 0,0 1,0-1,0 1,0-1,0 1,0 0,-1-1,1 1,-1 0,1 0,-1 0,0 1,2 3,3 6,-1 0,-1 1,4 16,-7-24,71 421,-58-320,4 37,23 147,-34-260</inkml:trace>
  <inkml:trace contextRef="#ctx0" brushRef="#br0" timeOffset="1702.37">345 714,'0'-4,"4"-2,6 1,7-9,3-1,4 1,-2 4</inkml:trace>
  <inkml:trace contextRef="#ctx0" brushRef="#br0" timeOffset="3187.82">874 794,'4'1,"0"0,0 0,-1 0,1 0,0 1,0-1,-1 1,1 0,-1 0,1 1,-1-1,0 1,0-1,0 1,0 0,0 0,-1 0,1 1,-1-1,0 0,2 6,5 8,0 0,-2 1,6 18,10 50,23 168,-22-99,-23-146,5 10,-4-20</inkml:trace>
  <inkml:trace contextRef="#ctx0" brushRef="#br0" timeOffset="4801.24">239 608,'-5'0,"3"0,7 0,11 0,8 0,8 0,4 0,-1 0,0 0,-3 0,-7 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31.439"/>
    </inkml:context>
    <inkml:brush xml:id="br0">
      <inkml:brushProperty name="width" value="0.1" units="cm"/>
      <inkml:brushProperty name="height" value="0.1" units="cm"/>
      <inkml:brushProperty name="color" value="#F6630D"/>
      <inkml:brushProperty name="ignorePressure" value="1"/>
    </inkml:brush>
  </inkml:definitions>
  <inkml:trace contextRef="#ctx0" brushRef="#br0">30 101,'20'57,"-13"15,-7-69,0 0,0 0,0 0,-1 0,1 0,-1 0,0 0,1 0,-1 0,0 0,-1 0,1 0,-1 0,1-1,-1 1,0-1,0 1,0-1,0 0,-4 4,5-6,1 0,-1 0,0 0,0 0,1 0,-1 0,0 0,0 0,1 0,-1 0,0 0,0 0,1-1,-1 1,0 0,1 0,-1-1,0 1,1-1,-1 1,0 0,1-1,-1 1,1-1,-1 0,1 1,-1-1,1 1,0-1,-1 0,1 1,-1-1,1 0,0 1,0-1,0 0,-1 0,1 1,0-1,0 0,0 0,0 1,0-1,0-1,-5-40,5 39,-2-180,2 162,1-2</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32.877"/>
    </inkml:context>
    <inkml:brush xml:id="br0">
      <inkml:brushProperty name="width" value="0.1" units="cm"/>
      <inkml:brushProperty name="height" value="0.1" units="cm"/>
      <inkml:brushProperty name="color" value="#F6630D"/>
      <inkml:brushProperty name="ignorePressure" value="1"/>
    </inkml:brush>
  </inkml:definitions>
  <inkml:trace contextRef="#ctx0" brushRef="#br0">5 48,'0'-2,"1"0,-1 0,1 0,0 0,-1 0,1 0,0 0,1 0,-1 0,0 1,0-1,1 0,-1 1,1-1,0 1,-1-1,1 1,0 0,0 0,0 0,0 0,-1 0,2 0,-1 0,0 1,2-1,1-1,0 0,0 1,0 0,0 1,0-1,0 1,0-1,0 2,0-1,7 2,-10-2,0 0,-1 0,1 1,0 0,0-1,0 1,0 0,0 0,0 0,-1 0,1 0,0 0,-1 0,1 1,-1-1,1 1,-1-1,0 1,0 0,0-1,0 1,0 0,0 0,0-1,0 1,-1 0,1 0,-1 0,1 0,-1 0,0 0,0 0,0 0,0 0,0 0,-1 3,0-1,-1 1,1-1,-1 0,-1 0,1 0,0 0,-1 0,0 0,0-1,0 1,0-1,-1 0,1 0,-9 5,8-6,0 1,-1-1,1 1,-1-1,0-1,0 1,0-1,0 1,-7 0,10-2,1 0,-1-1,0 1,1 0,-1 0,0-1,0 1,1-1,-1 1,1-1,-1 0,0 1,1-1,0 0,-1 0,1 0,-1 0,1-1,0 1,0 0,0 0,0-1,0 1,0-1,0 1,0-1,0 1,1-1,-1 1,1-1,-1-2,-4-15</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40.912"/>
    </inkml:context>
    <inkml:brush xml:id="br0">
      <inkml:brushProperty name="width" value="0.1" units="cm"/>
      <inkml:brushProperty name="height" value="0.1" units="cm"/>
      <inkml:brushProperty name="color" value="#F6630D"/>
      <inkml:brushProperty name="ignorePressure" value="1"/>
    </inkml:brush>
  </inkml:definitions>
  <inkml:trace contextRef="#ctx0" brushRef="#br0">2 1589,'-1'14,"1"10,3-22,4-13,4-16,-1-1,-1-1,-2 1,-1-1,4-56,14-59,20-22,117-288,98-74,-252 517,0-1,1 2,1-1,0 1,12-11,-19 18,1 1,-1 0,1 0,-1 0,1 0,0 0,0 1,0-1,0 1,0 0,1 0,-1 0,0 0,0 0,1 1,-1-1,0 1,1 0,-1 0,1 1,-1-1,0 0,1 1,-1 0,0 0,5 2,0 2,-1 0,0 1,-1 0,1 0,-1 0,0 1,-1 0,0 0,0 0,0 1,-1 0,4 9,4 12,0 1,7 31,-8-13,-2 0,-2 0,2 77,-19 147,9-257,-1-1,-1 1,0-1,-1 0,-9 23,11-32,-1 1,1-1,-1 0,0 0,-1 0,1 0,-1-1,0 1,0-1,0 0,-1 0,1 0,-1-1,0 0,0 0,-7 3,11-5,1-1,-1 0,1 1,-1-1,0 0,1 0,-1 0,1 1,-1-1,0 0,1 0,-1 0,1 0,-1 0,0 0,1 0,-1 0,0-1,1 1,-1 0,1 0,-1 0,1-1,-1 1,0 0,1-1,-1 1,1 0,-1-1,0 0,-1-19,3 15,1-1,-1 1,1 0,0-1,0 1,4-6,1 2,1 0,0 0,1 1,0 0,0 0,0 1,1 0,0 1,0 0,1 1,19-8,-13 8,-1 0,1 1,-1 1,1 0,0 1,0 1,27 2,-40-1,-1 0,1 1,-1-1,1 1,-1 0,0 0,1 1,-1-1,0 1,0-1,0 1,0 0,0 0,0 0,-1 0,1 1,-1-1,4 5,-2-1,-1-1,-1 0,1 1,-1-1,1 1,-2 0,1 0,-1 0,0 0,1 7,-1 1,-1 1,0-1,-1 0,-1 1,0-1,-1 0,-1 0,-8 23,4-22,0-1,0 0,-2-1,0 0,0 0,-1-1,0 0,-21 15,-15 9,-52 29,63-42,24-15,-1-1,0-1,0 0,0-1,-1 0,0-1,0 0,0-1,0-1,0 0,-1-1,-24-1,17-1</inkml:trace>
  <inkml:trace contextRef="#ctx0" brushRef="#br0" timeOffset="1592.92">1325 1377,'0'9,"0"12,0 7,0 4,0-1,0 1,0-2,0-1,0-1,0 0,0-2,0-4</inkml:trace>
  <inkml:trace contextRef="#ctx0" brushRef="#br0" timeOffset="2456.96">1643 901,'4'0,"6"0,7 0,8 0,9 0,9 0,14 0,6 0,7 0,4 0,-5 0,-6 0,-10 0,-17 0,-24 0,-14 0</inkml:trace>
  <inkml:trace contextRef="#ctx0" brushRef="#br0" timeOffset="3601.29">1775 1086,'583'0,"-561"0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46.540"/>
    </inkml:context>
    <inkml:brush xml:id="br0">
      <inkml:brushProperty name="width" value="0.1" units="cm"/>
      <inkml:brushProperty name="height" value="0.1" units="cm"/>
      <inkml:brushProperty name="color" value="#F6630D"/>
      <inkml:brushProperty name="ignorePressure" value="1"/>
    </inkml:brush>
  </inkml:definitions>
  <inkml:trace contextRef="#ctx0" brushRef="#br0">30 1485,'-1'1,"1"0,-1 0,1-1,-1 1,1 0,-1-1,1 1,-1 0,0-1,1 1,-1-1,0 1,1-1,-1 1,0-1,0 0,1 1,-1-1,0 0,0 0,0 0,0 1,1-1,-1 0,-1 0,-2-25,3 13,-4-90,11-169,-1 220,3 1,1 0,3 0,2 1,27-63,22-21,35-87,-80 174,3 1,1 1,2 1,3 2,1 0,40-45,-66 84,-1 0,0 0,0 1,1-1,-1 0,1 1,0-1,-1 1,1 0,0 0,0-1,0 1,0 0,0 0,0 1,0-1,0 0,0 1,0-1,0 1,1 0,-1-1,0 1,0 0,0 0,1 1,-1-1,0 0,0 1,0 0,0-1,0 1,0 0,0 0,0 0,4 2,-2 1,0 0,-1 1,1-1,-1 1,1-1,-1 1,-1 0,1 0,-1 1,0-1,0 0,0 1,1 8,4 43,-3 0,-2 1,-6 71,0-6,3-113,0-1,0 1,-1-1,0 0,-1 0,0 0,0 0,-1-1,0 1,0-1,-1 0,0 0,-1 0,-7 7,-2 7,8-9,10-7,23-12,32-24,-36 18,1 1,1 1,0 1,0 1,1 1,-1 1,2 2,-1 0,0 2,1 1,-1 0,47 7,-69-6,0 1,-1 0,1 0,0 0,-1 0,1 0,-1 1,1-1,-1 1,1 0,-1-1,0 1,0 0,0 1,0-1,0 0,-1 0,1 1,-1-1,1 1,-1-1,0 1,0 0,0-1,0 1,-1 0,1 0,-1 0,1 3,1 12,-1 0,-1 0,-3 28,2-34,-1 5,-1-1,-1 1,-1-1,0 0,-1-1,0 1,-2-1,0-1,0 1,-1-1,-18 20,-14 14,-80 70,114-112,-18 15,-47 30,13-11,44-25,12-6</inkml:trace>
  <inkml:trace contextRef="#ctx0" brushRef="#br0" timeOffset="1903.36">1115 1220,'0'-4,"1"-1,0 0,1 1,-1-1,1 1,0-1,0 1,0 0,0 0,1 0,0 0,0 0,0 1,0-1,1 1,4-4,67-49,-65 49,3-1,-1 1,2 0,-1 0,1 1,0 1,24-6,-35 10,0 0,0 1,1-1,-1 1,0-1,0 1,1 0,-1 0,0 1,0-1,1 1,-1-1,0 1,0 0,0 0,0 0,0 1,0-1,0 1,0 0,-1-1,1 1,-1 0,1 1,-1-1,0 0,0 1,0-1,0 1,0 0,0 0,-1-1,1 1,-1 0,0 0,1 5,0 1,-1-1,-1 1,1-1,-1 1,-1-1,0 1,0-1,0 1,-1-1,-1 0,1 0,-1 0,-6 11,-8 16,-37 52,37-61,-17 24,-2-3,-2 0,-2-3,-66 57,105-100,1-1,-1 0,1 0,0 0,-1 1,1-1,0 0,-1 0,1 1,0-1,-1 0,1 1,0-1,-1 0,1 1,0-1,0 1,0-1,-1 0,1 1,0-1,0 1,0-1,0 0,0 1,0-1,0 1,0-1,0 1,0-1,0 1,0-1,0 0,0 1,0-1,0 1,1-1,-1 0,0 1,1 0,21 6,46-8,-57 1,285-4,-274 4</inkml:trace>
  <inkml:trace contextRef="#ctx0" brushRef="#br0" timeOffset="3338.29">1803 479,'4'-4,"6"-2,7 1,8 0,14 2,9 1,10 1,9 0,2-8,-2-3,1-3,-6 0,-10 2,-8 5,-8 2,-19 4,-12 0</inkml:trace>
  <inkml:trace contextRef="#ctx0" brushRef="#br0" timeOffset="4176.95">2041 611,'-5'5,"4"1,10 0,8-1,11-2,5-1,10-1,2 0,3-1,-2-1,-5 1,-5 0,-4 0,-3 0,-1-1,-2 1,-5 0</inkml:trace>
  <inkml:trace contextRef="#ctx0" brushRef="#br0" timeOffset="6179.36">2729 1590,'2'-70,"4"0,2 0,31-118,87-194,-72 251,75-132,-91 189,-20 36,26-41,-36 68,0-1,1 2,0-1,1 1,0 0,0 1,18-12,-22 17,77-44,-77 45,0 0,0 0,0 1,1 0,-1 1,1-1,-1 1,1 0,0 1,-1-1,13 2,-18 0,1-1,0 0,0 1,-1-1,1 1,0 0,-1-1,1 1,-1 0,1 0,-1 0,1 0,-1 0,0 0,1 1,-1-1,0 0,0 1,0-1,0 1,0-1,0 1,1 3,-1-2,-1 1,1 0,-1 0,1 0,-1 0,0 0,-1 0,1 0,-1 0,-1 5,-2 6,-2 1,1-2,-2 1,-9 16,4-13,1-2,-2 1,0-2,-1 0,-1 0,-31 23,-112 64,83-56,75-46,-1 0,1 1,-1-1,1 0,-1 0,1 0,-1 0,1 0,-1 1,1-1,0 0,-1 0,1 1,-1-1,1 0,0 1,-1-1,1 0,0 1,-1-1,1 1,0-1,0 0,-1 1,1-1,0 1,0-1,0 1,0-1,0 1,0-1,-1 1,1-1,0 1,0-1,0 1,1-1,-1 1,0-1,0 0,0 1,0-1,0 1,1 0,25 6,45-5,-68-2,48-3,-20 1,0 0,34 5,-58-3,0 1,0 0,0 0,0 1,0 0,-1 0,1 1,-1 0,0 0,1 0,-1 1,-1 0,1 0,9 9,-12-9,1 1,-2 0,1 0,0 0,-1 0,0 1,0-1,-1 1,1-1,-1 1,0-1,0 11,-4 78,0-53,3-29,0 0,-1-1,0 1,-1-1,0 0,-1 1,0-1,-1 0,0 0,0-1,-2 0,1 1,-1-1,-1-1,1 0,-12 12,11-13,0 0,-1-1,0 1,0-1,-1-1,1 0,-2 0,1 0,-1-1,1-1,-15 5,-23 9,31-11,1-1,-1-1,-1 0,-29 4,23-8</inkml:trace>
  <inkml:trace contextRef="#ctx0" brushRef="#br0" timeOffset="7645.08">3734 1141,'-3'-2,"1"-1,0 0,1 0,-1 0,0-1,1 1,0 0,0-1,0 1,0-1,0 1,1-1,-1 1,1-1,0 1,0-1,1 1,-1-1,1 1,-1-1,3-3,0-7,2 1,0 0,12-23,-4 12,1 1,1 1,1 0,37-38,-46 52,0 2,0-1,1 1,-1 0,2 1,-1 0,0 0,1 1,0 0,0 0,0 1,1 1,-1-1,1 1,-1 1,1 0,11 0,-19 1,0 0,1 0,-1 0,0 1,0-1,1 1,-1-1,0 1,0 0,0 0,0 0,0 0,0 0,0 0,0 1,0-1,0 0,-1 1,1 0,-1-1,1 1,-1 0,2 3,-1-1,-1 0,0-1,0 1,-1 0,1 0,-1 0,0-1,0 1,0 0,0 0,-1 0,-1 7,-2 1,0 0,0 0,-1 0,-1-1,0 0,0 0,-14 18,-5-4,-1-1,-1-1,-1-1,-1-1,-1-2,-46 22,45-18,31-23,0 0,-1 0,1 0,0 1,0-1,0 0,0 0,0 1,-1-1,1 0,0 0,0 1,0-1,0 0,0 1,0-1,0 0,0 0,0 1,0-1,0 0,0 1,0-1,0 0,0 0,0 1,1-1,-1 0,0 1,0-1,0 0,0 0,0 0,1 1,19 5,-16-6,0 0,0 0,0 0,0 1,0 0,0 0,0 0,0 0,0 1,0-1,-1 1,1 0,-1 0,1 0,-1 1,0-1,0 1,0 0,0 0,0 0,0 0,-1 0,0 1,0-1,0 1,0-1,0 1,-1 0,1 0,-1 0,0 0,0 0,-1 0,1 0,-1 0,0 6,3 14,0 1,-2 0,-1 0,-1 0,-2-1,-7 38,9-58,-1-1,1 1,-1-1,0 1,-1-1,1 0,0 0,-1 0,0 0,1 0,-1-1,0 1,-1-1,1 0,0 0,-1 0,1 0,-1-1,1 1,-1-1,0 0,-7 1,-11 2</inkml:trace>
  <inkml:trace contextRef="#ctx0" brushRef="#br0" timeOffset="8594.84">4555 638,'38'-2,"-1"-3,1-1,64-18,-80 18,248-85,-38 11,-248 84,-5 0,0 1,-35 15,23-2,2 1,1 2,-38 33,40-31,-13 9</inkml:trace>
  <inkml:trace contextRef="#ctx0" brushRef="#br0" timeOffset="9194.65">4793 770,'4'0,"6"0,7 0,3 0,4 0,2 0,6 0,2 0,8 0,2 0,2 0,-1 0,-6 0,-3 0,-4 0,-3 0,-6 0</inkml:trace>
  <inkml:trace contextRef="#ctx0" brushRef="#br0" timeOffset="10695.98">5772 506,'8'-28,"-7"27,-1 0,1-1,0 0,0 1,-1-1,1 1,-1-1,1 0,-1 1,0-1,0 0,1 0,-1 1,-1-1,1 0,0 1,0-1,0 0,-1 1,1-1,-1 0,0 1,1-1,-1 1,-2-4,0 2,0-1,-1 1,0 0,1 0,-1 0,0 0,0 1,-1-1,1 1,-1 0,1 1,-1-1,1 1,-1 0,0 0,0 0,1 1,-1-1,0 1,0 0,-6 1,2 0,1 0,-1 0,1 0,-1 1,1 1,0-1,-1 1,1 0,1 1,-1 0,-8 6,10-4,-1 0,2 1,-1-1,1 1,0 1,0-1,0 1,1 0,1 0,-1 0,1 0,1 0,0 1,0 0,-1 13,0 14,1 0,6 56,-1-20,-2-60,1 0,-1 0,2 0,0 0,0 0,1 0,1-1,-1 0,2 0,0 0,0 0,1-1,12 14,-6-9,0-1,1 0,1-1,0-1,1 0,1-1,31 16,-35-22,0 1,1-2,0 0,0 0,0-1,0-1,0 0,1-1,-1-1,0 0,25-4,-32 3,0 0,-1-1,1 0,-1 0,1 0,-1-1,0 0,1 0,-2 0,1-1,0 0,-1 0,0-1,0 1,0-1,0 0,-1-1,0 1,0-1,0 0,-1 0,1 0,-2 0,1 0,3-13,0-15,-2 1,-1-1,-1-45,-3 39,11-79,-9 116,0 0,0 1,-1-1,0 0,1 0,-1 0,0 0,0 0,-1 0,1 0,-1 1,1-1,-1 0,0 0,0 0,0 1,0-1,-1 1,-1-4,-1 3,0 0,0 0,0 1,0-1,0 1,0 0,-1 0,1 1,-1-1,1 1,-7-1,-114-19,33 8,66 9,4 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6:59.805"/>
    </inkml:context>
    <inkml:brush xml:id="br0">
      <inkml:brushProperty name="width" value="0.1" units="cm"/>
      <inkml:brushProperty name="height" value="0.1" units="cm"/>
      <inkml:brushProperty name="color" value="#F6630D"/>
      <inkml:brushProperty name="ignorePressure" value="1"/>
    </inkml:brush>
  </inkml:definitions>
  <inkml:trace contextRef="#ctx0" brushRef="#br0">58 83,'2'0,"1"0,0 0,0 0,0 1,0-1,0 1,-1-1,1 1,0 0,0 0,-1 0,1 0,-1 1,1-1,-1 1,1-1,-1 1,0 0,0 0,0 0,0 0,0 0,0 1,-1-1,1 0,-1 1,0-1,1 1,-1 0,0-1,-1 1,1 0,0 0,-1 0,1-1,-1 1,0 5,0-4,-1-1,1 1,-1 0,0 0,1 0,-2-1,1 1,0-1,-1 1,0-1,0 1,0-1,0 0,0 0,0 0,-1 0,0 0,0 0,1-1,-1 0,-1 1,1-1,0 0,-1 0,1-1,-1 1,-6 1,8-2,0-1,0 1,1-1,-1 0,0 1,0-1,0 0,0 0,1-1,-1 1,0 0,0 0,0-1,1 1,-1-1,0 0,0 0,1 1,-1-1,1 0,-1 0,1 0,-3-3,2 1,0 0,0 0,0 0,0 0,1 0,-1 0,1-1,0 1,0-1,1 1,-2-7,1-1,1 0,0 0,0 0,1 0,1 1,0-1,4-14,-2 15,1 0,0 0,1 0,10-13,-3 5</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7:01.201"/>
    </inkml:context>
    <inkml:brush xml:id="br0">
      <inkml:brushProperty name="width" value="0.1" units="cm"/>
      <inkml:brushProperty name="height" value="0.1" units="cm"/>
      <inkml:brushProperty name="color" value="#F6630D"/>
      <inkml:brushProperty name="ignorePressure" value="1"/>
    </inkml:brush>
  </inkml:definitions>
  <inkml:trace contextRef="#ctx0" brushRef="#br0">1 80,'0'-2,"1"-1,0 1,0-1,0 1,0-1,1 1,-1-1,1 1,-1 0,1 0,0 0,0 0,0 0,0 0,0 0,0 1,1-1,-1 1,0 0,1-1,3 0,56-21,-49 19,-1 2,1 0,0 0,0 1,1 1,24 2,-35-2,1 0,-1 1,1 0,-1 0,0 0,0 0,1 0,-1 0,0 1,0 0,0-1,0 1,-1 0,1 1,-1-1,1 0,-1 1,0-1,1 1,-1 0,-1 0,1 0,0 0,-1 0,1 0,-1 0,0 0,0 1,0-1,-1 0,1 5,-1-6,1 0,-1 0,0 0,0 0,0 0,-1 0,1 0,0 0,-1 0,0 0,1 0,-1 0,0 0,0 0,0 0,0-1,0 1,0 0,-1-1,1 1,0-1,-4 3,2-2,0 0,0-1,0 1,0-1,0 0,0 0,0 0,-1-1,1 1,0-1,-1 0,1 0,-5 0,4 0,-1 0,1-1,-1 0,1 1,0-1,-1-1,1 1,0-1,0 0,0 0,0 0,0 0,0-1,1 1,-1-1,1 0,0 0,0 0,0-1,0 1,0-1,-2-5,-1-14,3 2</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7:02.379"/>
    </inkml:context>
    <inkml:brush xml:id="br0">
      <inkml:brushProperty name="width" value="0.1" units="cm"/>
      <inkml:brushProperty name="height" value="0.1" units="cm"/>
      <inkml:brushProperty name="color" value="#F6630D"/>
      <inkml:brushProperty name="ignorePressure" value="1"/>
    </inkml:brush>
  </inkml:definitions>
  <inkml:trace contextRef="#ctx0" brushRef="#br0">1 1291,'1'-38,"13"-75,-2 38,25-142,81-264,-106 437,5-18,2 0,40-87,-57 145,0 1,0-1,0 0,1 1,-1 0,1-1,0 1,0 0,1 0,-1 1,0-1,8-3,-9 5,-1 0,1 1,0-1,0 1,0-1,-1 1,1 0,0 0,0 0,0 0,0 0,-1 0,1 1,0-1,0 0,0 1,-1 0,1-1,0 1,-1 0,1 0,0 0,-1 0,1 0,-1 0,0 0,1 1,-1-1,0 0,0 1,0-1,0 1,1 1,17 30,-2 1,-1 0,-2 1,-1 0,12 57,11 83,-27-118,2-1,3-1,2 0,32 73,-33-100</inkml:trace>
  <inkml:trace contextRef="#ctx0" brushRef="#br0" timeOffset="1106.73">160 497,'9'0,"20"-8,16-4,3 1,3-3,2 1,-3 4,-11 2</inkml:trace>
  <inkml:trace contextRef="#ctx0" brushRef="#br0" timeOffset="2305.15">715 21,'2'1,"0"-1,0 0,0 1,0-1,0 1,0 0,0-1,-1 1,1 0,0 0,0 1,-1-1,1 0,0 0,-1 1,1-1,-1 1,0-1,1 1,-1 0,0 0,1 2,20 50,-20-48,25 99,22 184,-34-190,0 26,-12-78,2-1,3 0,1-1,30 84,-38-124,1-1,0 0,0 0,0 0,1 0,-1 0,1-1,0 1,0-1,0 0,1 0,-1 0,1 0,0 0,0-1,-1 0,7 3,1-2,-1-1,0 0,1-1,-1 0,1 0,16-2,84 0,133-8,-205 3</inkml:trace>
  <inkml:trace contextRef="#ctx0" brushRef="#br0" timeOffset="3174.06">795 603,'4'-4,"6"-2,7-4,8-1,9-2,4 0,0 3,-3-1,-7 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7:08.597"/>
    </inkml:context>
    <inkml:brush xml:id="br0">
      <inkml:brushProperty name="width" value="0.1" units="cm"/>
      <inkml:brushProperty name="height" value="0.1" units="cm"/>
      <inkml:brushProperty name="color" value="#F6630D"/>
      <inkml:brushProperty name="ignorePressure" value="1"/>
    </inkml:brush>
  </inkml:definitions>
  <inkml:trace contextRef="#ctx0" brushRef="#br0">1 186,'2'1,"1"-1,-1 0,1 1,0-1,-1 1,1 0,-1 0,1 0,-1 0,0 0,1 0,-1 1,0-1,0 1,0 0,0-1,0 1,0 0,-1 0,1 0,-1 0,2 3,3 6,0 0,-1 0,5 19,-3-9,82 279,2 6,-88-297,0 0,1-1,1 1,0-1,0 0,0 0,1-1,0 0,0 0,1 0,0-1,15 11,-17-14,1 0,0 0,0 0,0-1,0 0,1 0,-1-1,0 0,1 0,-1 0,1-1,-1 0,1 0,-1-1,1 0,-1 0,1 0,-1-1,11-4,-5 0,0 0,-1-1,1 0,-1-1,-1 0,0-1,0 0,0 0,-1-1,-1-1,1 1,-2-1,12-21,-5 5,-1-1,-2 1,0-2,-2 1,6-34,-3-17,-11 72,-1 0,0 0,0 0,0 0,-1 0,0 1,0-1,-1 0,-2-7,2 11,-1 0,1 1,-1-1,1 1,-1-1,0 1,0 0,0 0,0 0,0 0,0 1,0-1,-1 1,1 0,0 0,-1 0,0 0,1 1,-1-1,1 1,-1 0,1 0,-7 1,2-1,-1 1,0 0,0 0,1 1,-1 0,1 0,0 1,-14 6,18-5,0-1,0 1,0 0,1 1,-1-1,1 0,0 1,0 0,1 0,-1 0,1 0,0 0,1 0,-1 1,1-1,0 1,0-1,1 1,-1 5,0 17,1 1,5 35,-4-59,-1 0,1-1,0 0,0 0,0 0,0 0,1 0,0 0,0 0,0-1,0 1,0-1,1 1,-1-1,1 0,0 0,6 5,-2-3,-1-1,1 0,0-1,0 1,0-1,0-1,0 1,15 2,-7-3,-1 0,1-1,0-1,0 0,0-1,0 0,0-1,0-1,18-6,2-6,0-2,-1-2,-1 0,31-26,-61 42,5-3,0-1,-1 0,0 0,0-1,-1 0,0 0,-1 0,1-1,6-16,-9 19,0 0,-1 0,0 0,0 0,-1 0,1 0,-1-1,-1 1,1 0,-1-1,0 1,-1 0,1-1,-1 1,-1 0,-1-8,1 10,0 1,-1 0,1 0,0 0,-1 1,0-1,0 1,1-1,-1 1,-1 0,1 0,0 0,0 0,-1 1,1 0,-1-1,0 1,1 0,-1 1,0-1,1 1,-1-1,0 1,0 0,1 1,-1-1,-7 2,4-1,0 0,0 1,0-1,0 1,0 1,0-1,1 1,0 1,-1-1,1 1,0 0,1 0,-11 10,9-5,1 1,1-1,-1 1,1 1,1-1,0 1,0 0,1 0,1 0,-3 18,3-2,1 0,1 0,5 36,-4-60,-1 0,1 0,-1 0,1 0,0 0,0-1,1 1,-1 0,0-1,1 1,0-1,0 0,-1 1,1-1,0 0,1 0,-1 0,0 0,1-1,-1 1,1-1,-1 1,1-1,0 0,-1 0,1 0,0 0,0 0,0-1,0 1,0-1,0 0,0 0,4-1,-1 1,0 0,-1-1,1 0,0 0,-1 0,1-1,-1 0,0 0,1 0,-1-1,0 0,0 1,-1-2,1 1,-1-1,1 1,5-8,-4 1,-1-1,0 1,0-1,-1 0,-1 0,0 0,0-1,-1 1,-1-1,1-22,6-30,-8 63,0 0,0-1,0 1,1 0,-1 0,1 0,-1 0,1 0,-1-1,1 1,-1 0,1 0,0 0,0 1,0-1,-1 0,1 0,0 0,0 0,0 1,0-1,0 1,0-1,0 0,1 1,-1 0,0-1,0 1,0 0,0 0,1-1,-1 1,2 0,5 1,-1 0,1 1,-1-1,14 6,-16-5,1 0,0 0,-1-1,1 1,0-1,8 0,-12-1,0 0,0-1,1 1,-1 0,0-1,0 0,0 1,0-1,0 0,0 0,0 0,-1 0,1 0,0-1,0 1,-1-1,1 1,-1-1,1 1,-1-1,0 0,0 0,0 1,0-1,2-4,-1-2,0 0,-1 0,0 0,0-1,-1-12,5-33,-4 51,-1 1,1 0,0-1,0 1,0-1,0 1,0 0,0 0,1 0,-1 0,1 0,-1 0,1 0,0 0,0 0,0 1,2-2,3-1,1 1,-1 0,1 1,-1 0,1 0,0 0,0 1,13 0,73 3,-55 0,3-3,-12 1,-1 0,40 7,-63-6,0 0,1 0,-1 1,0-1,0 2,-1-1,1 1,0-1,-1 1,0 1,1-1,-1 1,-1 0,1 0,-1 1,8 8,-9-7,0 0,0 1,-1-1,0 1,0-1,0 1,-1 0,0 0,-1-1,1 1,-1 0,0 0,-1 0,0 0,0 0,0-1,-1 1,0 0,0-1,-1 0,0 1,0-1,0 0,-1 0,0-1,0 1,-1-1,1 0,-1 0,0 0,0-1,-1 1,1-2,-10 6,0-3,0-1,0-1,-1-1,0 0,1-1,-1 0,0-1,0-1,0-1,-22-3,36 4,0 0,0-1,0 1,0 0,0-1,1 1,-1-1,0 0,0 0,1 0,-1 0,0 0,1 0,-1 0,1 0,-1-1,1 1,-2-2,-2-9</inkml:trace>
  <inkml:trace contextRef="#ctx0" brushRef="#br0" timeOffset="1170.59">1853 0,'12'34,"-3"-14,36 103,53 164,-77-215,75 228,-93-293,1-1,0 1,0-1,0 1,0-1,1 0,0-1,1 1,-1-1,1 0,0 0,9 5,-10-8,-1 1,1-1,0 0,0 0,0 0,0-1,0 1,0-1,1 0,-1-1,0 0,0 1,1-2,-1 1,0-1,1 1,-1-1,7-3,-10 3,0 1,0-1,0 0,0 0,0 0,0 0,-1 0,1 0,0 0,-1-1,1 1,-1-1,0 1,1-1,-1 1,0-1,0 0,0 0,0 0,0 1,0-1,-1 0,1 0,0 0,-1 0,0 0,1 0,-1 0,0 0,0-1,0 1,-1 0,1 0,0 0,-2-3,-10-15</inkml:trace>
  <inkml:trace contextRef="#ctx0" brushRef="#br0" timeOffset="2037.88">1853 503,'9'0,"7"0,10 0,10 0,8 0,0 0,2 0,3 0,5-4,4-2,-5-4,-10-1</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7:14.674"/>
    </inkml:context>
    <inkml:brush xml:id="br0">
      <inkml:brushProperty name="width" value="0.1" units="cm"/>
      <inkml:brushProperty name="height" value="0.1" units="cm"/>
      <inkml:brushProperty name="color" value="#F6630D"/>
      <inkml:brushProperty name="ignorePressure" value="1"/>
    </inkml:brush>
  </inkml:definitions>
  <inkml:trace contextRef="#ctx0" brushRef="#br0">164 29,'-7'0,"1"0,-1 1,0-1,1 1,0 1,-1-1,1 1,0 0,0 1,0-1,0 1,0 0,0 1,1-1,0 1,-1 0,2 0,-1 1,-5 6,5-4,0 1,1-1,-1 1,2 0,-1 1,1-1,0 1,1-1,0 1,0 0,1 0,0 0,1 13,0-3,0 1,1-1,1 1,1-1,1 0,6 20,-8-34,0 0,0 0,1 0,-1-1,1 1,0-1,1 1,-1-1,1 0,0 0,0-1,0 1,0-1,0 0,1 0,0 0,-1 0,1-1,0 0,0 0,0 0,1-1,-1 0,0 0,1 0,7 0,-9-1,0 0,0 0,0-1,0 1,0-1,0 0,0 0,0 0,0 0,0-1,-1 0,1 0,-1 0,1 0,-1 0,4-4,-2 1,1-1,-2 1,1-1,0 0,-1-1,-1 1,1-1,3-9,-2 4,-1 0,0 0,-1-1,-1 1,0-1,0 0,-2 1,1-1,-2 0,-1-16,-1 14,-1 0,0 1,-1-1,0 1,-1 0,-1 1,0-1,-1 1,0 1,-1-1,-1 1,-13-13,-1 2</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7:17.818"/>
    </inkml:context>
    <inkml:brush xml:id="br0">
      <inkml:brushProperty name="width" value="0.1" units="cm"/>
      <inkml:brushProperty name="height" value="0.1" units="cm"/>
      <inkml:brushProperty name="color" value="#F6630D"/>
      <inkml:brushProperty name="ignorePressure" value="1"/>
    </inkml:brush>
  </inkml:definitions>
  <inkml:trace contextRef="#ctx0" brushRef="#br0">1 813,'5'7,"0"1,-1-1,0 1,0 0,0 0,-1 0,0 0,2 12,10 23,-15-41,1 0,-1-1,1 1,-1-1,1 1,0-1,-1 0,1 1,0-1,0 0,0 1,0-1,0 0,1 0,-1 0,0 0,0 0,1 0,-1 0,1-1,-1 1,1 0,-1-1,1 1,-1-1,1 1,-1-1,3 0,-1-1,0 0,0 0,0-1,0 1,0-1,0 0,0 0,-1 0,1 0,-1 0,1-1,-1 1,4-6,18-32,10-16,-32 54,-1 0,0 0,1 1,-1-1,1 1,0-1,0 1,-1 0,1-1,0 1,0 0,0 0,0 0,0 1,1-1,-1 1,0-1,0 1,0-1,1 1,-1 0,4 0,-4 1,0 0,0 0,0 1,0-1,-1 0,1 0,-1 1,1-1,-1 1,1 0,-1-1,0 1,1 0,-1 0,0 0,0 0,-1-1,1 2,0-1,-1 0,1 3,12 55,-11-43,5 25,-6-31,0 0,1 0,0 0,1 0,6 14,-7-22,-1 1,1-1,0 0,1 0,-1 0,0 0,1-1,0 1,0-1,0 1,0-1,0 0,0 0,0 0,1-1,-1 1,1-1,-1 0,1 0,5 1,5 1,1-1,0 0,0-1,0 0,-1-2,1 1,0-2,0 0,14-4,-19 3,-1 0,0-1,0 0,-1 0,1-1,-1 0,0-1,0 0,-1 0,0 0,0-1,0 0,-1 0,9-14,-9 10,0 0,-1 0,-1 0,0 0,0-1,-1 1,3-22,-5 26,0 0,-1 0,1 1,-1-1,-1 0,1 1,-1-1,-1 0,1 1,-1-1,0 1,0-1,-1 1,0 0,-4-7,6 11,-1 0,1 0,-1 0,1 1,-1-1,0 1,1-1,-1 1,0-1,0 1,0 0,0 0,0 0,0 0,0 0,-1 1,1-1,0 0,0 1,-1 0,1 0,0-1,-1 1,1 1,0-1,0 0,-1 1,1-1,0 1,0-1,-1 1,1 0,-3 2,1-1,0 1,1 0,-1 0,1 0,0 0,0 0,0 1,1-1,-1 1,1 0,0-1,0 1,0 0,0 0,1 1,-2 7,-1 6,2 1,0 0,1 0,1 0,1 0,3 23,-3-35,1 1,0 0,0-1,0 0,1 1,0-1,0 0,1-1,0 1,0-1,1 1,0-1,0 0,0-1,1 1,0-1,8 6,-3-5,1 1,0-1,0-1,1-1,0 1,-1-2,1 0,17 2,7-2,60-3,-66-1,-5 0</inkml:trace>
  <inkml:trace contextRef="#ctx0" brushRef="#br0" timeOffset="1838.39">1932 1157,'0'-114,"6"0,24-141,-20 203,2 2,2-1,3 2,2 0,1 1,3 1,36-55,-20 39,-25 39,1 0,0 1,2 0,37-37,-54 59,1 0,-1 1,0-1,1 1,-1-1,1 1,-1-1,1 1,0-1,-1 1,1-1,-1 1,1 0,0 0,-1-1,1 1,0 0,-1 0,1 0,0-1,0 1,-1 0,1 0,0 0,-1 0,1 0,0 1,0-1,-1 0,1 0,0 0,-1 1,1-1,0 0,-1 0,1 1,-1-1,1 1,0-1,-1 1,1-1,-1 1,1-1,-1 1,1-1,-1 1,0 0,1-1,-1 1,0-1,1 1,-1 0,0-1,0 1,0 0,0 0,6 47,-5-43,-6 379,4-376,0 0,0 0,0-1,-1 1,0 0,-1-1,1 0,-2 1,1-1,-1 0,0-1,0 1,-1-1,0 1,0-1,0-1,-1 1,0-1,0 0,0 0,-1-1,1 0,-1 0,0 0,-8 2,15-6,0 0,0 0,0 0,0 0,0-1,0 1,0 0,0 0,0 0,1 0,-1 0,0 0,0 0,0 0,0 0,0 0,0-1,0 1,0 0,0 0,0 0,0 0,0 0,-1 0,1 0,0 0,0 0,0 0,0-1,0 1,0 0,0 0,0 0,0 0,0 0,0 0,0 0,0 0,0 0,0 0,15-12,25-13,-33 22,0 0,1 0,-1 1,1 0,-1 0,1 0,-1 1,1 0,0 1,0 0,-1 0,1 0,11 3,-14-1,-1 0,1-1,-1 2,0-1,0 0,0 1,0 0,0 0,0 0,-1 0,1 0,-1 1,0 0,0 0,-1 0,1 0,-1 0,0 0,0 0,0 1,0-1,1 10,2 14,-2 0,0 0,-2 1,-2-1,-6 51,6-69,1-4,-1 1,0-1,0 0,0 1,-1-1,0 0,-1 0,1 0,-1 0,0 0,-1-1,1 1,-1-1,0 0,0 0,-1 0,1-1,-1 1,0-1,-1 0,-7 4,1-2,0-1,-1 0,0-1,0-1,0 0,-1 0,1-2,0 1,-18-2,0 0</inkml:trace>
  <inkml:trace contextRef="#ctx0" brushRef="#br0" timeOffset="2817.05">2832 681,'0'-4,"9"-2,12 0,11 1,5 2,5-4,5 0,-2 1,-4 2,-4 1,1 1,-2 1,-3 1,-2 0,-2 0,-10 1,-18 3,-8 3</inkml:trace>
  <inkml:trace contextRef="#ctx0" brushRef="#br0" timeOffset="3581.02">2832 1025,'4'0,"7"0,9 0,7 0,7 0,3 0,4 0,4 0,3 0,-2 0,-4 0,-1 0,-7 0</inkml:trace>
  <inkml:trace contextRef="#ctx0" brushRef="#br0" timeOffset="4504.1">3229 205,'2'220,"-9"302,-53-121,45-321,9-58,6-21,0-1,0 1,0-1,0 0,0 1,0-1,0 1,0-1,0 1,0-1,0 0,0 1,-1-1,1 0,0 1,0-1,-1 1,1-1,0 0,0 0,-1 1,1-1,0 0,-1 1,1-1,0 0,-1 0,1 0,-1 1,1-1,0 0,-1 0,1 0,-1 0,1 0,0 0,-1 0,1 0,-1 0,1 0,0 0,-1 0,0 0,-3-7</inkml:trace>
  <inkml:trace contextRef="#ctx0" brushRef="#br0" timeOffset="5669.7">3282 654,'4'0,"6"0,7 0,3 0,4 0,3 0,-5 0</inkml:trace>
  <inkml:trace contextRef="#ctx0" brushRef="#br0" timeOffset="6790.56">2991 1025,'29'0,"9"2,0-2,0-2,0-1,-1-2,1-2,38-12,-23 2,36-14,-74 23</inkml:trace>
  <inkml:trace contextRef="#ctx0" brushRef="#br0" timeOffset="8530.6">4181 522,'-1'-4,"1"-1,0 1,-1 0,0-1,0 1,0-1,-1 1,1 0,-1 0,0 0,0 0,-1 0,1 0,-1 1,0-1,0 1,0 0,0 0,0 0,-1 0,0 0,1 1,-1-1,0 1,0 0,0 1,0-1,-1 1,1-1,0 1,-7-1,-11-1,0 0,1 1,-1 1,0 1,-23 4,37-4,1 1,-1 1,0 0,1 0,0 0,-1 1,1 0,0 0,0 1,1 0,-1 0,1 0,-1 1,-7 8,6-4,0 1,1-1,0 2,0-1,1 1,0 0,1 0,-5 17,2 0,1 0,1 1,2 0,1 0,1 0,2 0,3 30,-3-51,1-1,0 1,0-1,0 0,1 1,1-1,-1 0,1 0,0-1,1 1,0-1,0 1,0-1,0 0,1-1,0 1,1-1,-1 0,1 0,0-1,0 1,0-1,1-1,-1 1,1-1,0 0,0-1,0 1,0-2,1 1,-1-1,0 0,1 0,-1-1,12 0,6-1,-6 2,0-1,1-1,-1-1,0-1,20-5,-34 6,-1 1,1-1,-1 0,0 0,1 0,-1-1,0 0,-1 1,1-1,0-1,-1 1,0 0,0-1,0 0,0 0,0 0,-1 0,0 0,1 0,-2-1,1 1,0 0,-1-1,0 0,1-9,1-29,-1-1,-5-48,0 4,2 78,0 0,0 0,0 0,-1 0,-1 0,0 0,0 1,-1 0,0-1,-1 1,0 1,0-1,-1 1,0 0,0 0,-1 0,-13-11,10 11,1 1,-1 0,-1 1,1 0,-1 1,0 0,0 0,0 1,-1 1,0 0,0 0,1 1,-1 1,-18-1,6 3</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07:32.365"/>
    </inkml:context>
    <inkml:brush xml:id="br0">
      <inkml:brushProperty name="width" value="0.1" units="cm"/>
      <inkml:brushProperty name="height" value="0.1" units="cm"/>
      <inkml:brushProperty name="color" value="#F6630D"/>
      <inkml:brushProperty name="ignorePressure" value="1"/>
    </inkml:brush>
  </inkml:definitions>
  <inkml:trace contextRef="#ctx0" brushRef="#br0">1 1433,'28'-2,"0"-1,0-2,-1 0,1-2,37-15,143-66,-75 23,-3-5,163-118,-208 125,-3-3,-4-4,-2-4,75-94,-116 125,143-169,-122 163,-48 43,1 0,-1-1,0 0,0 0,-1-1,0 0,-1 0,1-1,-1 0,8-17,1-11,-9 21</inkml:trace>
  <inkml:trace contextRef="#ctx0" brushRef="#br0" timeOffset="1919.43">1430 4,'175'3,"186"-6,-344 1,-13 1,0 1,0-1,0 1,1 0,-1 0,0 1,8 1,-11-2,0 1,1 0,-1 0,0 0,0 0,1 0,-1 0,0 0,0 0,0 0,0 0,-1 0,1 1,0-1,0 0,-1 1,1-1,-1 1,1-1,-1 0,0 1,1-1,-1 1,0-1,0 1,0 2,0 25,-2 0,-1 0,-1 0,-9 34,1-4,-13 82,16-102</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16:47.580"/>
    </inkml:context>
    <inkml:brush xml:id="br0">
      <inkml:brushProperty name="width" value="0.025" units="cm"/>
      <inkml:brushProperty name="height" value="0.025" units="cm"/>
      <inkml:brushProperty name="color" value="#004F8B"/>
      <inkml:brushProperty name="ignorePressure" value="1"/>
    </inkml:brush>
  </inkml:definitions>
  <inkml:trace contextRef="#ctx0" brushRef="#br0">725 112,'-64'0,"-5"-1,0 2,-128 20,186-18,0 1,0 0,0 1,0 0,1 0,0 1,0 0,-14 13,-72 70,47-39,42-43,0 0,1 0,0 1,1 0,-1 0,2 0,-1 1,1 0,0 0,1 0,0 0,1 1,0-1,-2 13,2 12,1 1,5 59,1-7,-1-7,5 1,29 128,-37-205,12 56,34 96,-41-140,-1 0,2 0,0-1,1 0,1-1,0 0,1 0,1-1,0 0,14 13,5 4,43 54,-52-57,1 0,2-2,41 35,-56-53,4 4,1-1,0-1,0 0,1 0,0-2,21 9,33 8,-44-13,0-2,1-1,0-1,0-1,41 4,81 3,43 0,-89-10,-39-1,99-9,-136 1,0-1,-1-2,0 0,-1-1,0-2,0 0,41-31,-55 35,0 0,-1 0,-1-1,14-17,17-17,-12 19,-18 18,0-2,-1 1,0-1,0 0,-1-1,0 0,0 0,7-15,10-25,-14 33,-1-2,-1 1,-1-1,-1 0,0 0,6-35,-9 31,2 0,12-39,-10 40,-1-1,7-42,12-101,4-42,-28-22,-2 117,-1 98,1 0,-1 0,-1 1,-1-1,0 1,-9-20,-10-38,18 54,-1 0,-1 0,-1 1,0 0,-1 1,0 0,-1 0,-1 1,-1 0,0 1,0 0,-1 1,-1 1,0 0,0 1,-24-13,28 19,-1 0,0 1,0 0,0 1,0 0,-23-1,-74 6,38 0,-372 18,78 14,329-29,0 2,-45 16,-18 5,27-9,-102 44,140-51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2:17:28.189"/>
    </inkml:context>
    <inkml:brush xml:id="br0">
      <inkml:brushProperty name="width" value="0.1" units="cm"/>
      <inkml:brushProperty name="height" value="0.1" units="cm"/>
      <inkml:brushProperty name="color" value="#AE198D"/>
      <inkml:brushProperty name="ignorePressure" value="1"/>
      <inkml:brushProperty name="inkEffects" value="galaxy"/>
      <inkml:brushProperty name="anchorX" value="0"/>
      <inkml:brushProperty name="anchorY" value="0"/>
      <inkml:brushProperty name="scaleFactor" value="0.5"/>
    </inkml:brush>
  </inkml:definitions>
  <inkml:trace contextRef="#ctx0" brushRef="#br0">824 1,'0'0,"-5"5,-7 1,-4 0,-10-2,-3 0,-3 3,1 5,0-1,2-1,5 3,2-3,1-1,-1-3,-6 2,-2 5,4 4,2 4,-1 2,1 3,0-5,4 0,-6 1,6 1,-2-5,5 2,4 0,0-4,-2 2,2 1,-2 2,-3 8,2 1,-1-4,3-1,3-1,4 0,3 1,2 0,1 1,2 0,-1 0,1 1,0-1,-1 1,0 0,1-1,-1 1,0-1,0 0,5 1,0-1,0 1,0-1,3 1,0-1,4 6,-2 0,4 0,-2-2,-2 0,-3-1,-3-2,3-5,-1-1,5 0,-2 1,5 1,-3 6,4-3,2 0,-2-1,3 0,-4 1,2-1,-3 1,2-5,-3 0,2-5,3 1,-2 1,2-4,7 3,3-4,2-3,5 8,11 2,5 3,10 8,-5-4,7 0,8 5,-5-6,-2 0,-3-1,-9-5,-7-6,-7-4,-5-5,-3-3,-3-2,5-1,-1 0,1 0,-1 1,9-1,0 1,5-1,2 1,-2 0,2 0,-5 0,-3 0,-4 0,-3 0,-3 0,-1 0,0-5,-2 0,-4-6,5-4,0-4,1-4,0-2,1-7,-1 0,0-1,0-4,-6 1,0-3,0 1,-4 2,-4 3,6-3,-4 2,3-4,-3 1,-3 3,-5 1,-2 3,8-4,-2 1,0 1,-3 1,-2 2,-3 1,-1 1,-1 0,-1 1,-1-6,1 1,-1-1,1 1,0 2,0 0,-6-4,1 1,0 0,-5 1,1 2,2-5,-4 7,2 0,1 1,3 1,1 0,3 0,-6 0,2-1,0 0,-5-1,-3 1,0-1,-3 1,-3-1,3 1,3-1,-1 1,3-1,-3 6,3 0,-3 0,-2-1,1-1,-2 4,4-1,-3-1,-2 5,-3-2,-1 4,-3 3,-1 4,0 3,-6 3,0 0,-1 2,2-1,1 1,1-6,2 0,0 0,0 1,1 1,0 1,-1 1,-4 1,-1-1,-10 2,-10-1,0 0,-2 0,6 0,5 0,6 0,4-5,4 0,2-1,1 1,0 2,1 1,-1 1,1 0,-1 1,-1 0,1 1,-6-1,0 0,-5 0,1 0,1 0,2 0,-3 0,-4 6,-9-1,1 6,3-1,5-1,5-3,3-2,8 4,2-1,2 4,-2-1,0 3,-1 4,-7-2,4 2,0-2,6 1,0 2,-1-3,5 3,-1-5,4 3,3 2,-2 2,3 3,1 1,3 2,2 0,2 1,1 0,0 0,0 0,0-1,1 1,-1-1,0 1,1-1,-1 1,0-1,0 1,0-1,0 1,0-1,0 1,0-1,0 1,10-1,1 0,0 1,-2-1,-3 1,4-6,-2 0,-2 5,9 2,-1 0,-1 1,1-6,4 5,-3 0,-4 0,3 0,-4 0,-2-1,3-5,-2-1,-3 0,-1 1,9 2,-2 0,5 1,3 6,2 6,2-5,-3-1,-5-2,0-1,-4-1,2-7,-3 1,2-6,4 1,2 2,4-4,1 3,1-4,2 2,0-3,0-2,-5-4</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01:36.099"/>
    </inkml:context>
    <inkml:brush xml:id="br0">
      <inkml:brushProperty name="width" value="0.1" units="cm"/>
      <inkml:brushProperty name="height" value="0.1" units="cm"/>
      <inkml:brushProperty name="color" value="#AE198D"/>
      <inkml:brushProperty name="ignorePressure" value="1"/>
      <inkml:brushProperty name="inkEffects" value="galaxy"/>
      <inkml:brushProperty name="anchorX" value="1433.98145"/>
      <inkml:brushProperty name="anchorY" value="-631.59827"/>
      <inkml:brushProperty name="scaleFactor" value="0.5"/>
    </inkml:brush>
  </inkml:definitions>
  <inkml:trace contextRef="#ctx0" brushRef="#br0">1 0,'0'0,"0"0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1T13:25:14.603"/>
    </inkml:context>
    <inkml:brush xml:id="br0">
      <inkml:brushProperty name="width" value="0.1" units="cm"/>
      <inkml:brushProperty name="height" value="0.1" units="cm"/>
      <inkml:brushProperty name="color" value="#33CCFF"/>
      <inkml:brushProperty name="ignorePressure" value="1"/>
    </inkml:brush>
  </inkml:definitions>
  <inkml:trace contextRef="#ctx0" brushRef="#br0">1 0</inkml:trace>
</inkm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521E60B8-B656-42CF-BF4E-80EC40E62C6B}" autoFormatId="16" applyNumberFormats="0" applyBorderFormats="0" applyFontFormats="0" applyPatternFormats="0" applyAlignmentFormats="0" applyWidthHeightFormats="0">
  <queryTableRefresh nextId="5">
    <queryTableFields count="4">
      <queryTableField id="1" name="Product" tableColumnId="1"/>
      <queryTableField id="2" name="Area" tableColumnId="2"/>
      <queryTableField id="3" name="Price" tableColumnId="3"/>
      <queryTableField id="4" name="% change*" tableColumnId="4"/>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1" xr16:uid="{77511CF3-1FCC-45DB-BEA5-6105A12386EE}" autoFormatId="16" applyNumberFormats="0" applyBorderFormats="0" applyFontFormats="0" applyPatternFormats="0" applyAlignmentFormats="0" applyWidthHeightFormats="0">
  <queryTableRefresh nextId="12">
    <queryTableFields count="8">
      <queryTableField id="1" name="Date" tableColumnId="1"/>
      <queryTableField id="2" name="Open" tableColumnId="2"/>
      <queryTableField id="3" name="High" tableColumnId="3"/>
      <queryTableField id="4" name="Low" tableColumnId="4"/>
      <queryTableField id="5" name="Close*" tableColumnId="5"/>
      <queryTableField id="8" name="Adj. close**" tableColumnId="6"/>
      <queryTableField id="7" name="Volume" tableColumnId="7"/>
      <queryTableField id="11" name="Month"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16078C-7C18-4F2E-8EC1-8FC0A74003C8}" name="Wholesale_spot_petroleum_prices__05_13_20_close" displayName="Wholesale_spot_petroleum_prices__05_13_20_close" ref="A1:D14" tableType="queryTable" totalsRowShown="0">
  <autoFilter ref="A1:D14" xr:uid="{76AC1FCE-9347-45E7-8F4F-C9C905339389}"/>
  <tableColumns count="4">
    <tableColumn id="1" xr3:uid="{90107B29-51C8-47BC-848D-FF59FA7400BE}" uniqueName="1" name="Product" queryTableFieldId="1" dataDxfId="8"/>
    <tableColumn id="2" xr3:uid="{DF324E9E-E027-4541-A838-D27BC2B33705}" uniqueName="2" name="Area" queryTableFieldId="2" dataDxfId="7"/>
    <tableColumn id="3" xr3:uid="{5E6D5F51-117F-4FCA-8C48-644446CEED93}" uniqueName="3" name="Price" queryTableFieldId="3"/>
    <tableColumn id="4" xr3:uid="{1BF9034C-5EFF-472F-9405-D7FD0279C5DE}" uniqueName="4" name="% change*" queryTableFieldId="4"/>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9905278-1833-4B15-B508-2F4958A8A036}" name="BSE" displayName="BSE" ref="A1:H101" tableType="queryTable" totalsRowShown="0">
  <autoFilter ref="A1:H101" xr:uid="{27BB2F44-5A0F-41B2-8876-40E8AEFA65BE}"/>
  <tableColumns count="8">
    <tableColumn id="1" xr3:uid="{F81C9E9D-899A-41DE-9218-352E315707B4}" uniqueName="1" name="Date" queryTableFieldId="1" dataDxfId="6"/>
    <tableColumn id="2" xr3:uid="{B2184920-DE08-45BE-B34E-60D93EE7D870}" uniqueName="2" name="Open" queryTableFieldId="2" dataDxfId="5"/>
    <tableColumn id="3" xr3:uid="{12E1D5F2-527E-404B-A47F-47D2EE3BA58E}" uniqueName="3" name="High" queryTableFieldId="3" dataDxfId="4"/>
    <tableColumn id="4" xr3:uid="{5A8163CE-DBA2-4D2B-A823-B3CD87BEB93C}" uniqueName="4" name="Low" queryTableFieldId="4" dataDxfId="3"/>
    <tableColumn id="5" xr3:uid="{8E2493EA-24AB-4719-BD08-D5D5169A6A6B}" uniqueName="5" name="Close*" queryTableFieldId="5" dataDxfId="2"/>
    <tableColumn id="6" xr3:uid="{17371F33-AF1E-42E1-9045-AFFAF07BE4C5}" uniqueName="6" name="Adj. close**" queryTableFieldId="8"/>
    <tableColumn id="7" xr3:uid="{7609FE91-32CA-4D6B-BE57-4648E51AEBCD}" uniqueName="7" name="Volume" queryTableFieldId="7" dataDxfId="1"/>
    <tableColumn id="8" xr3:uid="{8BF2FBDB-1DD3-45EA-83C8-9EBF1E3A18CE}" uniqueName="8" name="Month" queryTableFieldId="1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ia.gov/todayinenergy/includes/CrackSpread_Explain.cf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48B6B-ECBE-4193-B599-31D842D4209A}">
  <dimension ref="A1:D15"/>
  <sheetViews>
    <sheetView workbookViewId="0">
      <selection activeCell="C7" sqref="C7"/>
    </sheetView>
  </sheetViews>
  <sheetFormatPr defaultRowHeight="15" x14ac:dyDescent="0.25"/>
  <cols>
    <col min="1" max="1" width="25" customWidth="1"/>
    <col min="2" max="2" width="12.7109375" bestFit="1" customWidth="1"/>
    <col min="3" max="4" width="11.42578125" bestFit="1" customWidth="1"/>
  </cols>
  <sheetData>
    <row r="1" spans="1:4" x14ac:dyDescent="0.25">
      <c r="A1" s="49" t="s">
        <v>11</v>
      </c>
      <c r="B1" s="50"/>
      <c r="C1" s="50"/>
      <c r="D1" s="50"/>
    </row>
    <row r="2" spans="1:4" ht="48" thickBot="1" x14ac:dyDescent="0.3">
      <c r="A2" s="2" t="s">
        <v>12</v>
      </c>
      <c r="B2" s="14" t="s">
        <v>13</v>
      </c>
      <c r="C2" s="14" t="s">
        <v>14</v>
      </c>
      <c r="D2" s="14" t="s">
        <v>15</v>
      </c>
    </row>
    <row r="3" spans="1:4" ht="16.5" thickTop="1" thickBot="1" x14ac:dyDescent="0.3">
      <c r="A3" s="3" t="s">
        <v>16</v>
      </c>
      <c r="B3" s="4" t="s">
        <v>17</v>
      </c>
      <c r="C3" s="4">
        <v>25.37</v>
      </c>
      <c r="D3" s="4">
        <v>-1.5</v>
      </c>
    </row>
    <row r="4" spans="1:4" ht="15.75" thickBot="1" x14ac:dyDescent="0.3">
      <c r="A4" s="5"/>
      <c r="B4" s="6" t="s">
        <v>18</v>
      </c>
      <c r="C4" s="6">
        <v>27.89</v>
      </c>
      <c r="D4" s="6">
        <v>4.5999999999999996</v>
      </c>
    </row>
    <row r="5" spans="1:4" ht="30.75" thickBot="1" x14ac:dyDescent="0.3">
      <c r="A5" s="5"/>
      <c r="B5" s="6" t="s">
        <v>19</v>
      </c>
      <c r="C5" s="6">
        <v>29.87</v>
      </c>
      <c r="D5" s="6">
        <v>-1.3</v>
      </c>
    </row>
    <row r="6" spans="1:4" ht="30.75" thickBot="1" x14ac:dyDescent="0.3">
      <c r="A6" s="5" t="s">
        <v>20</v>
      </c>
      <c r="B6" s="6" t="s">
        <v>21</v>
      </c>
      <c r="C6" s="6">
        <v>0.81</v>
      </c>
      <c r="D6" s="6">
        <v>-7.1</v>
      </c>
    </row>
    <row r="7" spans="1:4" ht="30.75" thickBot="1" x14ac:dyDescent="0.3">
      <c r="A7" s="5"/>
      <c r="B7" s="6" t="s">
        <v>22</v>
      </c>
      <c r="C7" s="6">
        <v>0.81</v>
      </c>
      <c r="D7" s="6">
        <v>-7.4</v>
      </c>
    </row>
    <row r="8" spans="1:4" ht="30.75" thickBot="1" x14ac:dyDescent="0.3">
      <c r="A8" s="5"/>
      <c r="B8" s="6" t="s">
        <v>23</v>
      </c>
      <c r="C8" s="6">
        <v>0.92</v>
      </c>
      <c r="D8" s="6">
        <v>-5.8</v>
      </c>
    </row>
    <row r="9" spans="1:4" ht="30.75" thickBot="1" x14ac:dyDescent="0.3">
      <c r="A9" s="5" t="s">
        <v>24</v>
      </c>
      <c r="B9" s="6" t="s">
        <v>21</v>
      </c>
      <c r="C9" s="6">
        <v>0.75</v>
      </c>
      <c r="D9" s="6">
        <v>1.1000000000000001</v>
      </c>
    </row>
    <row r="10" spans="1:4" ht="30.75" thickBot="1" x14ac:dyDescent="0.3">
      <c r="A10" s="5"/>
      <c r="B10" s="6" t="s">
        <v>22</v>
      </c>
      <c r="C10" s="6">
        <v>0.49</v>
      </c>
      <c r="D10" s="6">
        <v>1.7</v>
      </c>
    </row>
    <row r="11" spans="1:4" ht="45.75" thickBot="1" x14ac:dyDescent="0.3">
      <c r="A11" s="15" t="s">
        <v>25</v>
      </c>
      <c r="B11" s="6" t="s">
        <v>26</v>
      </c>
      <c r="C11" s="6">
        <v>3.39</v>
      </c>
      <c r="D11" s="6">
        <v>-27.7</v>
      </c>
    </row>
    <row r="12" spans="1:4" ht="30.75" thickBot="1" x14ac:dyDescent="0.3">
      <c r="A12" s="5" t="s">
        <v>27</v>
      </c>
      <c r="B12" s="6" t="s">
        <v>21</v>
      </c>
      <c r="C12" s="6">
        <v>0.82</v>
      </c>
      <c r="D12" s="6">
        <v>1</v>
      </c>
    </row>
    <row r="13" spans="1:4" ht="30.75" thickBot="1" x14ac:dyDescent="0.3">
      <c r="A13" s="5"/>
      <c r="B13" s="6" t="s">
        <v>22</v>
      </c>
      <c r="C13" s="6">
        <v>0.76</v>
      </c>
      <c r="D13" s="6">
        <v>1.1000000000000001</v>
      </c>
    </row>
    <row r="14" spans="1:4" ht="30.75" thickBot="1" x14ac:dyDescent="0.3">
      <c r="A14" s="5"/>
      <c r="B14" s="6" t="s">
        <v>23</v>
      </c>
      <c r="C14" s="6">
        <v>0.82</v>
      </c>
      <c r="D14" s="6">
        <v>1.7</v>
      </c>
    </row>
    <row r="15" spans="1:4" ht="45" x14ac:dyDescent="0.25">
      <c r="A15" s="5" t="s">
        <v>28</v>
      </c>
      <c r="B15" s="6" t="s">
        <v>29</v>
      </c>
      <c r="C15" s="6">
        <v>0.4</v>
      </c>
      <c r="D15" s="6">
        <v>1.6</v>
      </c>
    </row>
  </sheetData>
  <mergeCells count="1">
    <mergeCell ref="A1:D1"/>
  </mergeCells>
  <hyperlinks>
    <hyperlink ref="A11" r:id="rId1" display="https://www.eia.gov/todayinenergy/includes/CrackSpread_Explain.cfm" xr:uid="{60D20A41-C2DD-44C8-8860-E4B3F1C246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0126F-0A63-4265-9032-DAD3CF81E003}">
  <dimension ref="A1:F14"/>
  <sheetViews>
    <sheetView workbookViewId="0">
      <selection activeCell="E19" sqref="E19"/>
    </sheetView>
  </sheetViews>
  <sheetFormatPr defaultRowHeight="15" x14ac:dyDescent="0.25"/>
  <cols>
    <col min="1" max="1" width="26.42578125" style="16" bestFit="1" customWidth="1"/>
    <col min="2" max="2" width="16.140625" style="16" bestFit="1" customWidth="1"/>
    <col min="3" max="3" width="7.7109375" style="16" bestFit="1" customWidth="1"/>
    <col min="4" max="4" width="12.5703125" style="16" bestFit="1" customWidth="1"/>
    <col min="5" max="5" width="26.42578125" bestFit="1" customWidth="1"/>
    <col min="6" max="6" width="16.140625" bestFit="1" customWidth="1"/>
    <col min="7" max="7" width="7.7109375" bestFit="1" customWidth="1"/>
    <col min="8" max="8" width="12.5703125" bestFit="1" customWidth="1"/>
  </cols>
  <sheetData>
    <row r="1" spans="1:6" x14ac:dyDescent="0.25">
      <c r="A1" s="16" t="s">
        <v>12</v>
      </c>
      <c r="B1" s="16" t="s">
        <v>13</v>
      </c>
      <c r="C1" s="16" t="s">
        <v>14</v>
      </c>
      <c r="D1" s="16" t="s">
        <v>15</v>
      </c>
    </row>
    <row r="2" spans="1:6" x14ac:dyDescent="0.25">
      <c r="A2" s="1" t="s">
        <v>30</v>
      </c>
      <c r="B2" s="1" t="s">
        <v>17</v>
      </c>
      <c r="C2" s="16">
        <v>40.99</v>
      </c>
      <c r="D2" s="16">
        <v>-2.1</v>
      </c>
      <c r="E2" s="1"/>
      <c r="F2" s="1"/>
    </row>
    <row r="3" spans="1:6" x14ac:dyDescent="0.25">
      <c r="A3" s="1" t="s">
        <v>30</v>
      </c>
      <c r="B3" s="1" t="s">
        <v>18</v>
      </c>
      <c r="C3" s="16">
        <v>42.96</v>
      </c>
      <c r="D3" s="16">
        <v>-2.2999999999999998</v>
      </c>
      <c r="E3" s="1"/>
      <c r="F3" s="1"/>
    </row>
    <row r="4" spans="1:6" x14ac:dyDescent="0.25">
      <c r="A4" s="1" t="s">
        <v>30</v>
      </c>
      <c r="B4" s="1" t="s">
        <v>19</v>
      </c>
      <c r="C4" s="16">
        <v>42.89</v>
      </c>
      <c r="D4" s="16">
        <v>-0.9</v>
      </c>
      <c r="E4" s="1"/>
      <c r="F4" s="1"/>
    </row>
    <row r="5" spans="1:6" x14ac:dyDescent="0.25">
      <c r="A5" s="1" t="s">
        <v>31</v>
      </c>
      <c r="B5" s="1" t="s">
        <v>21</v>
      </c>
      <c r="C5" s="16">
        <v>1.28</v>
      </c>
      <c r="D5" s="16">
        <v>-1.6</v>
      </c>
      <c r="E5" s="1"/>
      <c r="F5" s="1"/>
    </row>
    <row r="6" spans="1:6" x14ac:dyDescent="0.25">
      <c r="A6" s="1" t="s">
        <v>31</v>
      </c>
      <c r="B6" s="1" t="s">
        <v>22</v>
      </c>
      <c r="C6" s="16">
        <v>1.23</v>
      </c>
      <c r="D6" s="16">
        <v>-1.5</v>
      </c>
      <c r="E6" s="1"/>
      <c r="F6" s="1"/>
    </row>
    <row r="7" spans="1:6" x14ac:dyDescent="0.25">
      <c r="A7" s="1" t="s">
        <v>31</v>
      </c>
      <c r="B7" s="1" t="s">
        <v>23</v>
      </c>
      <c r="C7" s="16">
        <v>1.33</v>
      </c>
      <c r="D7" s="16">
        <v>-0.1</v>
      </c>
      <c r="E7" s="1"/>
      <c r="F7" s="1"/>
    </row>
    <row r="8" spans="1:6" x14ac:dyDescent="0.25">
      <c r="A8" s="1" t="s">
        <v>32</v>
      </c>
      <c r="B8" s="1" t="s">
        <v>21</v>
      </c>
      <c r="C8" s="16">
        <v>1.21</v>
      </c>
      <c r="D8" s="16">
        <v>-1.4</v>
      </c>
      <c r="E8" s="1"/>
      <c r="F8" s="1"/>
    </row>
    <row r="9" spans="1:6" x14ac:dyDescent="0.25">
      <c r="A9" s="1" t="s">
        <v>32</v>
      </c>
      <c r="B9" s="1" t="s">
        <v>22</v>
      </c>
      <c r="C9" s="16">
        <v>1.03</v>
      </c>
      <c r="D9" s="16">
        <v>-4.3</v>
      </c>
      <c r="E9" s="1"/>
      <c r="F9" s="1"/>
    </row>
    <row r="10" spans="1:6" x14ac:dyDescent="0.25">
      <c r="A10" s="1" t="s">
        <v>33</v>
      </c>
      <c r="B10" s="1" t="s">
        <v>26</v>
      </c>
      <c r="C10" s="16">
        <v>8.2200000000000006</v>
      </c>
      <c r="D10" s="16">
        <v>-5.8</v>
      </c>
      <c r="E10" s="1"/>
      <c r="F10" s="1"/>
    </row>
    <row r="11" spans="1:6" x14ac:dyDescent="0.25">
      <c r="A11" s="1" t="s">
        <v>34</v>
      </c>
      <c r="B11" s="1" t="s">
        <v>21</v>
      </c>
      <c r="C11" s="16">
        <v>1.26</v>
      </c>
      <c r="D11" s="16">
        <v>-1.5</v>
      </c>
      <c r="E11" s="1"/>
      <c r="F11" s="1"/>
    </row>
    <row r="12" spans="1:6" x14ac:dyDescent="0.25">
      <c r="A12" s="1" t="s">
        <v>34</v>
      </c>
      <c r="B12" s="1" t="s">
        <v>22</v>
      </c>
      <c r="C12" s="16">
        <v>1.2</v>
      </c>
      <c r="D12" s="16">
        <v>-2.2000000000000002</v>
      </c>
      <c r="E12" s="1"/>
      <c r="F12" s="1"/>
    </row>
    <row r="13" spans="1:6" x14ac:dyDescent="0.25">
      <c r="A13" s="1" t="s">
        <v>34</v>
      </c>
      <c r="B13" s="1" t="s">
        <v>23</v>
      </c>
      <c r="C13" s="16">
        <v>1.28</v>
      </c>
      <c r="D13" s="16">
        <v>-0.2</v>
      </c>
      <c r="E13" s="1"/>
      <c r="F13" s="1"/>
    </row>
    <row r="14" spans="1:6" x14ac:dyDescent="0.25">
      <c r="A14" s="1" t="s">
        <v>35</v>
      </c>
      <c r="B14" s="1" t="s">
        <v>29</v>
      </c>
      <c r="E14" s="1"/>
      <c r="F14" s="1"/>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0A843-979C-4746-B114-0F0F704ED823}">
  <dimension ref="A1:J101"/>
  <sheetViews>
    <sheetView topLeftCell="A97" workbookViewId="0">
      <selection activeCell="B1" sqref="B1:B101"/>
    </sheetView>
  </sheetViews>
  <sheetFormatPr defaultRowHeight="15" x14ac:dyDescent="0.25"/>
  <cols>
    <col min="1" max="1" width="9.7109375" bestFit="1" customWidth="1"/>
    <col min="2" max="4" width="9" bestFit="1" customWidth="1"/>
    <col min="6" max="6" width="13.85546875" bestFit="1" customWidth="1"/>
    <col min="7" max="7" width="10.28515625" style="17" customWidth="1"/>
    <col min="8" max="8" width="9.28515625" style="18" bestFit="1" customWidth="1"/>
    <col min="9" max="9" width="9.85546875" style="17" bestFit="1" customWidth="1"/>
    <col min="10" max="10" width="10.28515625" bestFit="1" customWidth="1"/>
  </cols>
  <sheetData>
    <row r="1" spans="1:10" x14ac:dyDescent="0.25">
      <c r="A1" t="s">
        <v>0</v>
      </c>
      <c r="B1" t="s">
        <v>1</v>
      </c>
      <c r="C1" t="s">
        <v>2</v>
      </c>
      <c r="D1" t="s">
        <v>3</v>
      </c>
      <c r="E1" t="s">
        <v>4</v>
      </c>
      <c r="F1" t="s">
        <v>5</v>
      </c>
      <c r="G1" t="s">
        <v>6</v>
      </c>
      <c r="H1" t="s">
        <v>42</v>
      </c>
      <c r="I1"/>
    </row>
    <row r="2" spans="1:10" x14ac:dyDescent="0.25">
      <c r="A2" s="13">
        <v>44063</v>
      </c>
      <c r="B2" s="1">
        <v>38283.9</v>
      </c>
      <c r="C2" s="1">
        <v>38402.449999999997</v>
      </c>
      <c r="D2" s="1">
        <v>38169.599999999999</v>
      </c>
      <c r="E2" s="1">
        <v>38333.08</v>
      </c>
      <c r="F2">
        <v>38333.08</v>
      </c>
      <c r="G2" s="1"/>
      <c r="H2" s="1" t="s">
        <v>41</v>
      </c>
      <c r="I2"/>
      <c r="J2" s="13"/>
    </row>
    <row r="3" spans="1:10" x14ac:dyDescent="0.25">
      <c r="A3" s="13">
        <v>44062</v>
      </c>
      <c r="B3" s="1">
        <v>38727.89</v>
      </c>
      <c r="C3" s="1">
        <v>38788.51</v>
      </c>
      <c r="D3" s="1">
        <v>38550.65</v>
      </c>
      <c r="E3" s="1">
        <v>38614.79</v>
      </c>
      <c r="F3">
        <v>38614.79</v>
      </c>
      <c r="G3" s="1">
        <v>12800</v>
      </c>
      <c r="H3" s="1" t="s">
        <v>41</v>
      </c>
      <c r="I3"/>
    </row>
    <row r="4" spans="1:10" x14ac:dyDescent="0.25">
      <c r="A4" s="13">
        <v>44061</v>
      </c>
      <c r="B4" s="1">
        <v>38084.699999999997</v>
      </c>
      <c r="C4" s="1">
        <v>38571.230000000003</v>
      </c>
      <c r="D4" s="1">
        <v>38062.01</v>
      </c>
      <c r="E4" s="1">
        <v>38528.32</v>
      </c>
      <c r="F4">
        <v>38528.32</v>
      </c>
      <c r="G4" s="1">
        <v>13600</v>
      </c>
      <c r="H4" s="1" t="s">
        <v>41</v>
      </c>
      <c r="I4"/>
    </row>
    <row r="5" spans="1:10" x14ac:dyDescent="0.25">
      <c r="A5" s="13">
        <v>44060</v>
      </c>
      <c r="B5" s="1">
        <v>38062.07</v>
      </c>
      <c r="C5" s="1">
        <v>38119.379999999997</v>
      </c>
      <c r="D5" s="1">
        <v>37734.14</v>
      </c>
      <c r="E5" s="1">
        <v>38050.78</v>
      </c>
      <c r="F5">
        <v>38050.78</v>
      </c>
      <c r="G5" s="1">
        <v>21500</v>
      </c>
      <c r="H5" s="1" t="s">
        <v>41</v>
      </c>
      <c r="I5"/>
    </row>
    <row r="6" spans="1:10" x14ac:dyDescent="0.25">
      <c r="A6" s="13">
        <v>44057</v>
      </c>
      <c r="B6" s="1">
        <v>38432.94</v>
      </c>
      <c r="C6" s="1">
        <v>38540.57</v>
      </c>
      <c r="D6" s="1">
        <v>37654.92</v>
      </c>
      <c r="E6" s="1">
        <v>37877.339999999997</v>
      </c>
      <c r="F6">
        <v>37877.339999999997</v>
      </c>
      <c r="G6" s="1">
        <v>18600</v>
      </c>
      <c r="H6" s="1" t="s">
        <v>41</v>
      </c>
      <c r="I6"/>
    </row>
    <row r="7" spans="1:10" x14ac:dyDescent="0.25">
      <c r="A7" s="13">
        <v>44056</v>
      </c>
      <c r="B7" s="1">
        <v>38456.639999999999</v>
      </c>
      <c r="C7" s="1">
        <v>38516.85</v>
      </c>
      <c r="D7" s="1">
        <v>38215.050000000003</v>
      </c>
      <c r="E7" s="1">
        <v>38310.49</v>
      </c>
      <c r="F7">
        <v>38310.49</v>
      </c>
      <c r="G7" s="1">
        <v>15400</v>
      </c>
      <c r="H7" s="1" t="s">
        <v>41</v>
      </c>
      <c r="I7"/>
    </row>
    <row r="8" spans="1:10" x14ac:dyDescent="0.25">
      <c r="A8" s="13">
        <v>44055</v>
      </c>
      <c r="B8" s="1">
        <v>38321.129999999997</v>
      </c>
      <c r="C8" s="1">
        <v>38414.370000000003</v>
      </c>
      <c r="D8" s="1">
        <v>38125.81</v>
      </c>
      <c r="E8" s="1">
        <v>38369.629999999997</v>
      </c>
      <c r="F8">
        <v>38369.629999999997</v>
      </c>
      <c r="G8" s="1">
        <v>25300</v>
      </c>
      <c r="H8" s="1" t="s">
        <v>41</v>
      </c>
      <c r="I8"/>
    </row>
    <row r="9" spans="1:10" x14ac:dyDescent="0.25">
      <c r="A9" s="13">
        <v>44054</v>
      </c>
      <c r="B9" s="1">
        <v>38371.339999999997</v>
      </c>
      <c r="C9" s="1">
        <v>38556.269999999997</v>
      </c>
      <c r="D9" s="1">
        <v>38313.06</v>
      </c>
      <c r="E9" s="1">
        <v>38407.01</v>
      </c>
      <c r="F9">
        <v>38407.01</v>
      </c>
      <c r="G9" s="1">
        <v>18700</v>
      </c>
      <c r="H9" s="1" t="s">
        <v>41</v>
      </c>
      <c r="I9"/>
    </row>
    <row r="10" spans="1:10" x14ac:dyDescent="0.25">
      <c r="A10" s="13">
        <v>44053</v>
      </c>
      <c r="B10" s="1">
        <v>38168.42</v>
      </c>
      <c r="C10" s="1">
        <v>38430.69</v>
      </c>
      <c r="D10" s="1">
        <v>38073.29</v>
      </c>
      <c r="E10" s="1">
        <v>38182.080000000002</v>
      </c>
      <c r="F10">
        <v>38182.080000000002</v>
      </c>
      <c r="G10" s="1">
        <v>17200</v>
      </c>
      <c r="H10" s="1" t="s">
        <v>41</v>
      </c>
      <c r="I10"/>
    </row>
    <row r="11" spans="1:10" x14ac:dyDescent="0.25">
      <c r="A11" s="13">
        <v>44050</v>
      </c>
      <c r="B11" s="1">
        <v>37951.07</v>
      </c>
      <c r="C11" s="1">
        <v>38109.68</v>
      </c>
      <c r="D11" s="1">
        <v>37787.379999999997</v>
      </c>
      <c r="E11" s="1">
        <v>38040.57</v>
      </c>
      <c r="F11">
        <v>38040.57</v>
      </c>
      <c r="G11" s="1">
        <v>15300</v>
      </c>
      <c r="H11" s="1" t="s">
        <v>41</v>
      </c>
      <c r="I11"/>
    </row>
    <row r="12" spans="1:10" x14ac:dyDescent="0.25">
      <c r="A12" s="13">
        <v>44049</v>
      </c>
      <c r="B12" s="1">
        <v>37946.800000000003</v>
      </c>
      <c r="C12" s="1">
        <v>38221.4</v>
      </c>
      <c r="D12" s="1">
        <v>37755.1</v>
      </c>
      <c r="E12" s="1">
        <v>38025.449999999997</v>
      </c>
      <c r="F12">
        <v>38025.449999999997</v>
      </c>
      <c r="G12" s="1">
        <v>16600</v>
      </c>
      <c r="H12" s="1" t="s">
        <v>41</v>
      </c>
      <c r="I12"/>
    </row>
    <row r="13" spans="1:10" x14ac:dyDescent="0.25">
      <c r="A13" s="13">
        <v>44048</v>
      </c>
      <c r="B13" s="1">
        <v>37892.36</v>
      </c>
      <c r="C13" s="1">
        <v>38139.96</v>
      </c>
      <c r="D13" s="1">
        <v>37550.6</v>
      </c>
      <c r="E13" s="1">
        <v>37663.33</v>
      </c>
      <c r="F13">
        <v>37663.33</v>
      </c>
      <c r="G13" s="1">
        <v>19800</v>
      </c>
      <c r="H13" s="1" t="s">
        <v>41</v>
      </c>
      <c r="I13"/>
    </row>
    <row r="14" spans="1:10" x14ac:dyDescent="0.25">
      <c r="A14" s="13">
        <v>44047</v>
      </c>
      <c r="B14" s="1">
        <v>37092.86</v>
      </c>
      <c r="C14" s="1">
        <v>37745.599999999999</v>
      </c>
      <c r="D14" s="1">
        <v>36987.730000000003</v>
      </c>
      <c r="E14" s="1">
        <v>37687.910000000003</v>
      </c>
      <c r="F14">
        <v>37687.910000000003</v>
      </c>
      <c r="G14" s="1">
        <v>15100</v>
      </c>
      <c r="H14" s="1" t="s">
        <v>41</v>
      </c>
      <c r="I14"/>
    </row>
    <row r="15" spans="1:10" x14ac:dyDescent="0.25">
      <c r="A15" s="13">
        <v>44046</v>
      </c>
      <c r="B15" s="1">
        <v>37595.730000000003</v>
      </c>
      <c r="C15" s="1">
        <v>37596.019999999997</v>
      </c>
      <c r="D15" s="1">
        <v>36911.230000000003</v>
      </c>
      <c r="E15" s="1">
        <v>36939.599999999999</v>
      </c>
      <c r="F15">
        <v>36939.599999999999</v>
      </c>
      <c r="G15" s="1">
        <v>14300</v>
      </c>
      <c r="H15" s="1" t="s">
        <v>41</v>
      </c>
      <c r="I15"/>
    </row>
    <row r="16" spans="1:10" x14ac:dyDescent="0.25">
      <c r="A16" s="13">
        <v>44043</v>
      </c>
      <c r="B16" s="1">
        <v>37847.879999999997</v>
      </c>
      <c r="C16" s="1">
        <v>37897.78</v>
      </c>
      <c r="D16" s="1">
        <v>37431.68</v>
      </c>
      <c r="E16" s="1">
        <v>37606.89</v>
      </c>
      <c r="F16">
        <v>37606.89</v>
      </c>
      <c r="G16" s="1">
        <v>20200</v>
      </c>
      <c r="H16" s="1" t="s">
        <v>36</v>
      </c>
      <c r="I16"/>
    </row>
    <row r="17" spans="1:9" x14ac:dyDescent="0.25">
      <c r="A17" s="13">
        <v>44042</v>
      </c>
      <c r="B17" s="1">
        <v>38262.83</v>
      </c>
      <c r="C17" s="1">
        <v>38413.81</v>
      </c>
      <c r="D17" s="1">
        <v>37678.42</v>
      </c>
      <c r="E17" s="1">
        <v>37736.07</v>
      </c>
      <c r="F17">
        <v>37736.07</v>
      </c>
      <c r="G17" s="1">
        <v>14800</v>
      </c>
      <c r="H17" s="1" t="s">
        <v>36</v>
      </c>
      <c r="I17"/>
    </row>
    <row r="18" spans="1:9" x14ac:dyDescent="0.25">
      <c r="A18" s="13">
        <v>44041</v>
      </c>
      <c r="B18" s="1">
        <v>38427.15</v>
      </c>
      <c r="C18" s="1">
        <v>38617.03</v>
      </c>
      <c r="D18" s="1">
        <v>37884.410000000003</v>
      </c>
      <c r="E18" s="1">
        <v>38071.129999999997</v>
      </c>
      <c r="F18">
        <v>38071.129999999997</v>
      </c>
      <c r="G18" s="1">
        <v>17600</v>
      </c>
      <c r="H18" s="1" t="s">
        <v>36</v>
      </c>
      <c r="I18"/>
    </row>
    <row r="19" spans="1:9" x14ac:dyDescent="0.25">
      <c r="A19" s="13">
        <v>44040</v>
      </c>
      <c r="B19" s="1">
        <v>38052.18</v>
      </c>
      <c r="C19" s="1">
        <v>38554.720000000001</v>
      </c>
      <c r="D19" s="1">
        <v>37998.129999999997</v>
      </c>
      <c r="E19" s="1">
        <v>38492.949999999997</v>
      </c>
      <c r="F19">
        <v>38492.949999999997</v>
      </c>
      <c r="G19" s="1">
        <v>15500</v>
      </c>
      <c r="H19" s="1" t="s">
        <v>36</v>
      </c>
      <c r="I19"/>
    </row>
    <row r="20" spans="1:9" x14ac:dyDescent="0.25">
      <c r="A20" s="13">
        <v>44039</v>
      </c>
      <c r="B20" s="1">
        <v>38275.339999999997</v>
      </c>
      <c r="C20" s="1">
        <v>38275.339999999997</v>
      </c>
      <c r="D20" s="1">
        <v>37769.440000000002</v>
      </c>
      <c r="E20" s="1">
        <v>37934.730000000003</v>
      </c>
      <c r="F20">
        <v>37934.730000000003</v>
      </c>
      <c r="G20" s="1">
        <v>18600</v>
      </c>
      <c r="H20" s="1" t="s">
        <v>36</v>
      </c>
      <c r="I20"/>
    </row>
    <row r="21" spans="1:9" x14ac:dyDescent="0.25">
      <c r="A21" s="13">
        <v>44036</v>
      </c>
      <c r="B21" s="1">
        <v>37949.589999999997</v>
      </c>
      <c r="C21" s="1">
        <v>38235.730000000003</v>
      </c>
      <c r="D21" s="1">
        <v>37748.410000000003</v>
      </c>
      <c r="E21" s="1">
        <v>38128.9</v>
      </c>
      <c r="F21">
        <v>38128.9</v>
      </c>
      <c r="G21" s="1">
        <v>19900</v>
      </c>
      <c r="H21" s="1" t="s">
        <v>36</v>
      </c>
      <c r="I21"/>
    </row>
    <row r="22" spans="1:9" x14ac:dyDescent="0.25">
      <c r="A22" s="13">
        <v>44035</v>
      </c>
      <c r="B22" s="1">
        <v>37814.92</v>
      </c>
      <c r="C22" s="1">
        <v>38225.03</v>
      </c>
      <c r="D22" s="1">
        <v>37738.589999999997</v>
      </c>
      <c r="E22" s="1">
        <v>38140.47</v>
      </c>
      <c r="F22">
        <v>38140.47</v>
      </c>
      <c r="G22" s="1">
        <v>19600</v>
      </c>
      <c r="H22" s="1" t="s">
        <v>36</v>
      </c>
      <c r="I22"/>
    </row>
    <row r="23" spans="1:9" x14ac:dyDescent="0.25">
      <c r="A23" s="13">
        <v>44034</v>
      </c>
      <c r="B23" s="1">
        <v>38178.07</v>
      </c>
      <c r="C23" s="1">
        <v>38199.269999999997</v>
      </c>
      <c r="D23" s="1">
        <v>37601.620000000003</v>
      </c>
      <c r="E23" s="1">
        <v>37871.519999999997</v>
      </c>
      <c r="F23">
        <v>37871.519999999997</v>
      </c>
      <c r="G23" s="1">
        <v>22300</v>
      </c>
      <c r="H23" s="1" t="s">
        <v>36</v>
      </c>
      <c r="I23"/>
    </row>
    <row r="24" spans="1:9" x14ac:dyDescent="0.25">
      <c r="A24" s="13">
        <v>44033</v>
      </c>
      <c r="B24" s="1">
        <v>37823.61</v>
      </c>
      <c r="C24" s="1">
        <v>37990.550000000003</v>
      </c>
      <c r="D24" s="1">
        <v>37742.050000000003</v>
      </c>
      <c r="E24" s="1">
        <v>37930.33</v>
      </c>
      <c r="F24">
        <v>37930.33</v>
      </c>
      <c r="G24" s="1">
        <v>22700</v>
      </c>
      <c r="H24" s="1" t="s">
        <v>36</v>
      </c>
      <c r="I24"/>
    </row>
    <row r="25" spans="1:9" x14ac:dyDescent="0.25">
      <c r="A25" s="13">
        <v>44032</v>
      </c>
      <c r="B25" s="1">
        <v>37409.03</v>
      </c>
      <c r="C25" s="1">
        <v>37478.870000000003</v>
      </c>
      <c r="D25" s="1">
        <v>37185.78</v>
      </c>
      <c r="E25" s="1">
        <v>37418.99</v>
      </c>
      <c r="F25">
        <v>37418.99</v>
      </c>
      <c r="G25" s="1">
        <v>20100</v>
      </c>
      <c r="H25" s="1" t="s">
        <v>36</v>
      </c>
      <c r="I25"/>
    </row>
    <row r="26" spans="1:9" x14ac:dyDescent="0.25">
      <c r="A26" s="13">
        <v>44029</v>
      </c>
      <c r="B26" s="1">
        <v>36547.75</v>
      </c>
      <c r="C26" s="1">
        <v>37125.980000000003</v>
      </c>
      <c r="D26" s="1">
        <v>36512.92</v>
      </c>
      <c r="E26" s="1">
        <v>37020.14</v>
      </c>
      <c r="F26">
        <v>37020.14</v>
      </c>
      <c r="G26" s="1">
        <v>16500</v>
      </c>
      <c r="H26" s="1" t="s">
        <v>36</v>
      </c>
      <c r="I26"/>
    </row>
    <row r="27" spans="1:9" x14ac:dyDescent="0.25">
      <c r="A27" s="13">
        <v>44028</v>
      </c>
      <c r="B27" s="1">
        <v>36401.199999999997</v>
      </c>
      <c r="C27" s="1">
        <v>36524.620000000003</v>
      </c>
      <c r="D27" s="1">
        <v>36038.410000000003</v>
      </c>
      <c r="E27" s="1">
        <v>36471.68</v>
      </c>
      <c r="F27">
        <v>36471.68</v>
      </c>
      <c r="G27" s="1">
        <v>18500</v>
      </c>
      <c r="H27" s="1" t="s">
        <v>36</v>
      </c>
      <c r="I27"/>
    </row>
    <row r="28" spans="1:9" x14ac:dyDescent="0.25">
      <c r="A28" s="13">
        <v>44027</v>
      </c>
      <c r="B28" s="1">
        <v>36314.76</v>
      </c>
      <c r="C28" s="1">
        <v>36810.25</v>
      </c>
      <c r="D28" s="1">
        <v>35894.959999999999</v>
      </c>
      <c r="E28" s="1">
        <v>36051.81</v>
      </c>
      <c r="F28">
        <v>36051.81</v>
      </c>
      <c r="G28" s="1">
        <v>23500</v>
      </c>
      <c r="H28" s="1" t="s">
        <v>36</v>
      </c>
      <c r="I28"/>
    </row>
    <row r="29" spans="1:9" x14ac:dyDescent="0.25">
      <c r="A29" s="13">
        <v>44026</v>
      </c>
      <c r="B29" s="1">
        <v>36517.279999999999</v>
      </c>
      <c r="C29" s="1">
        <v>36538.1</v>
      </c>
      <c r="D29" s="1">
        <v>35877.42</v>
      </c>
      <c r="E29" s="1">
        <v>36033.06</v>
      </c>
      <c r="F29">
        <v>36033.06</v>
      </c>
      <c r="G29" s="1">
        <v>14100</v>
      </c>
      <c r="H29" s="1" t="s">
        <v>36</v>
      </c>
      <c r="I29"/>
    </row>
    <row r="30" spans="1:9" x14ac:dyDescent="0.25">
      <c r="A30" s="13">
        <v>44025</v>
      </c>
      <c r="B30" s="1">
        <v>36880.660000000003</v>
      </c>
      <c r="C30" s="1">
        <v>37024.199999999997</v>
      </c>
      <c r="D30" s="1">
        <v>36533.96</v>
      </c>
      <c r="E30" s="1">
        <v>36693.69</v>
      </c>
      <c r="F30">
        <v>36693.69</v>
      </c>
      <c r="G30" s="1">
        <v>16500</v>
      </c>
      <c r="H30" s="1" t="s">
        <v>36</v>
      </c>
      <c r="I30"/>
    </row>
    <row r="31" spans="1:9" x14ac:dyDescent="0.25">
      <c r="A31" s="13">
        <v>44022</v>
      </c>
      <c r="B31" s="1">
        <v>36555.129999999997</v>
      </c>
      <c r="C31" s="1">
        <v>36748.89</v>
      </c>
      <c r="D31" s="1">
        <v>36401.11</v>
      </c>
      <c r="E31" s="1">
        <v>36594.33</v>
      </c>
      <c r="F31">
        <v>36594.33</v>
      </c>
      <c r="G31" s="1">
        <v>20900</v>
      </c>
      <c r="H31" s="1" t="s">
        <v>36</v>
      </c>
      <c r="I31"/>
    </row>
    <row r="32" spans="1:9" x14ac:dyDescent="0.25">
      <c r="A32" s="13">
        <v>44021</v>
      </c>
      <c r="B32" s="1">
        <v>36450.69</v>
      </c>
      <c r="C32" s="1">
        <v>36806.300000000003</v>
      </c>
      <c r="D32" s="1">
        <v>36422.300000000003</v>
      </c>
      <c r="E32" s="1">
        <v>36737.69</v>
      </c>
      <c r="F32">
        <v>36737.69</v>
      </c>
      <c r="G32" s="1">
        <v>17400</v>
      </c>
      <c r="H32" s="1" t="s">
        <v>36</v>
      </c>
      <c r="I32"/>
    </row>
    <row r="33" spans="1:9" x14ac:dyDescent="0.25">
      <c r="A33" s="13">
        <v>44020</v>
      </c>
      <c r="B33" s="1">
        <v>36738.379999999997</v>
      </c>
      <c r="C33" s="1">
        <v>36828.43</v>
      </c>
      <c r="D33" s="1">
        <v>36234.17</v>
      </c>
      <c r="E33" s="1">
        <v>36329.01</v>
      </c>
      <c r="F33">
        <v>36329.01</v>
      </c>
      <c r="G33" s="1">
        <v>24800</v>
      </c>
      <c r="H33" s="1" t="s">
        <v>36</v>
      </c>
      <c r="I33"/>
    </row>
    <row r="34" spans="1:9" x14ac:dyDescent="0.25">
      <c r="A34" s="13">
        <v>44019</v>
      </c>
      <c r="B34" s="1">
        <v>36660.35</v>
      </c>
      <c r="C34" s="1">
        <v>36723.269999999997</v>
      </c>
      <c r="D34" s="1">
        <v>36271.089999999997</v>
      </c>
      <c r="E34" s="1">
        <v>36674.519999999997</v>
      </c>
      <c r="F34">
        <v>36674.519999999997</v>
      </c>
      <c r="G34" s="1">
        <v>20600</v>
      </c>
      <c r="H34" s="1" t="s">
        <v>36</v>
      </c>
      <c r="I34"/>
    </row>
    <row r="35" spans="1:9" x14ac:dyDescent="0.25">
      <c r="A35" s="13">
        <v>44018</v>
      </c>
      <c r="B35" s="1">
        <v>36313.46</v>
      </c>
      <c r="C35" s="1">
        <v>36661.660000000003</v>
      </c>
      <c r="D35" s="1">
        <v>36254.019999999997</v>
      </c>
      <c r="E35" s="1">
        <v>36487.279999999999</v>
      </c>
      <c r="F35">
        <v>36487.279999999999</v>
      </c>
      <c r="G35" s="1">
        <v>22300</v>
      </c>
      <c r="H35" s="1" t="s">
        <v>36</v>
      </c>
      <c r="I35"/>
    </row>
    <row r="36" spans="1:9" x14ac:dyDescent="0.25">
      <c r="A36" s="13">
        <v>44015</v>
      </c>
      <c r="B36" s="1">
        <v>36025.379999999997</v>
      </c>
      <c r="C36" s="1">
        <v>36110.21</v>
      </c>
      <c r="D36" s="1">
        <v>35872.379999999997</v>
      </c>
      <c r="E36" s="1">
        <v>36021.42</v>
      </c>
      <c r="F36">
        <v>36021.42</v>
      </c>
      <c r="G36" s="1">
        <v>16500</v>
      </c>
      <c r="H36" s="1" t="s">
        <v>36</v>
      </c>
      <c r="I36"/>
    </row>
    <row r="37" spans="1:9" x14ac:dyDescent="0.25">
      <c r="A37" s="13">
        <v>44014</v>
      </c>
      <c r="B37" s="1">
        <v>35604</v>
      </c>
      <c r="C37" s="1">
        <v>36014.92</v>
      </c>
      <c r="D37" s="1">
        <v>35595.360000000001</v>
      </c>
      <c r="E37" s="1">
        <v>35843.699999999997</v>
      </c>
      <c r="F37">
        <v>35843.699999999997</v>
      </c>
      <c r="G37" s="1">
        <v>20600</v>
      </c>
      <c r="H37" s="1" t="s">
        <v>36</v>
      </c>
      <c r="I37"/>
    </row>
    <row r="38" spans="1:9" x14ac:dyDescent="0.25">
      <c r="A38" s="13">
        <v>44013</v>
      </c>
      <c r="B38" s="1">
        <v>35009.589999999997</v>
      </c>
      <c r="C38" s="1">
        <v>35467.230000000003</v>
      </c>
      <c r="D38" s="1">
        <v>34927.199999999997</v>
      </c>
      <c r="E38" s="1">
        <v>35414.449999999997</v>
      </c>
      <c r="F38">
        <v>35414.449999999997</v>
      </c>
      <c r="G38" s="1">
        <v>19400</v>
      </c>
      <c r="H38" s="1" t="s">
        <v>36</v>
      </c>
      <c r="I38"/>
    </row>
    <row r="39" spans="1:9" x14ac:dyDescent="0.25">
      <c r="A39" s="13">
        <v>44012</v>
      </c>
      <c r="B39" s="1">
        <v>35168.300000000003</v>
      </c>
      <c r="C39" s="1">
        <v>35233.910000000003</v>
      </c>
      <c r="D39" s="1">
        <v>34812.800000000003</v>
      </c>
      <c r="E39" s="1">
        <v>34915.800000000003</v>
      </c>
      <c r="F39">
        <v>34915.800000000003</v>
      </c>
      <c r="G39" s="1">
        <v>18500</v>
      </c>
      <c r="H39" s="1" t="s">
        <v>37</v>
      </c>
      <c r="I39"/>
    </row>
    <row r="40" spans="1:9" x14ac:dyDescent="0.25">
      <c r="A40" s="13">
        <v>44011</v>
      </c>
      <c r="B40" s="1">
        <v>34926.949999999997</v>
      </c>
      <c r="C40" s="1">
        <v>35032.36</v>
      </c>
      <c r="D40" s="1">
        <v>34662.06</v>
      </c>
      <c r="E40" s="1">
        <v>34961.519999999997</v>
      </c>
      <c r="F40">
        <v>34961.519999999997</v>
      </c>
      <c r="G40" s="1">
        <v>18300</v>
      </c>
      <c r="H40" s="1" t="s">
        <v>37</v>
      </c>
      <c r="I40"/>
    </row>
    <row r="41" spans="1:9" x14ac:dyDescent="0.25">
      <c r="A41" s="13">
        <v>44008</v>
      </c>
      <c r="B41" s="1">
        <v>35144.78</v>
      </c>
      <c r="C41" s="1">
        <v>35254.879999999997</v>
      </c>
      <c r="D41" s="1">
        <v>34910.339999999997</v>
      </c>
      <c r="E41" s="1">
        <v>35171.269999999997</v>
      </c>
      <c r="F41">
        <v>35171.269999999997</v>
      </c>
      <c r="G41" s="1">
        <v>24800</v>
      </c>
      <c r="H41" s="1" t="s">
        <v>37</v>
      </c>
      <c r="I41"/>
    </row>
    <row r="42" spans="1:9" x14ac:dyDescent="0.25">
      <c r="A42" s="13">
        <v>44007</v>
      </c>
      <c r="B42" s="1">
        <v>34525.39</v>
      </c>
      <c r="C42" s="1">
        <v>35081.61</v>
      </c>
      <c r="D42" s="1">
        <v>34499.78</v>
      </c>
      <c r="E42" s="1">
        <v>34842.1</v>
      </c>
      <c r="F42">
        <v>34842.1</v>
      </c>
      <c r="G42" s="1">
        <v>24600</v>
      </c>
      <c r="H42" s="1" t="s">
        <v>37</v>
      </c>
      <c r="I42"/>
    </row>
    <row r="43" spans="1:9" x14ac:dyDescent="0.25">
      <c r="A43" s="13">
        <v>44006</v>
      </c>
      <c r="B43" s="1">
        <v>35679.74</v>
      </c>
      <c r="C43" s="1">
        <v>35706.550000000003</v>
      </c>
      <c r="D43" s="1">
        <v>34794.93</v>
      </c>
      <c r="E43" s="1">
        <v>34868.980000000003</v>
      </c>
      <c r="F43">
        <v>34868.980000000003</v>
      </c>
      <c r="G43" s="1">
        <v>26600</v>
      </c>
      <c r="H43" s="1" t="s">
        <v>37</v>
      </c>
      <c r="I43"/>
    </row>
    <row r="44" spans="1:9" x14ac:dyDescent="0.25">
      <c r="A44" s="13">
        <v>44005</v>
      </c>
      <c r="B44" s="1">
        <v>35015.730000000003</v>
      </c>
      <c r="C44" s="1">
        <v>35482.160000000003</v>
      </c>
      <c r="D44" s="1">
        <v>34843.69</v>
      </c>
      <c r="E44" s="1">
        <v>35430.43</v>
      </c>
      <c r="F44">
        <v>35430.43</v>
      </c>
      <c r="G44" s="1">
        <v>25200</v>
      </c>
      <c r="H44" s="1" t="s">
        <v>37</v>
      </c>
      <c r="I44"/>
    </row>
    <row r="45" spans="1:9" x14ac:dyDescent="0.25">
      <c r="A45" s="13">
        <v>44004</v>
      </c>
      <c r="B45" s="1">
        <v>34892.03</v>
      </c>
      <c r="C45" s="1">
        <v>35213.519999999997</v>
      </c>
      <c r="D45" s="1">
        <v>34794.400000000001</v>
      </c>
      <c r="E45" s="1">
        <v>34911.32</v>
      </c>
      <c r="F45">
        <v>34911.32</v>
      </c>
      <c r="G45" s="1">
        <v>25100</v>
      </c>
      <c r="H45" s="1" t="s">
        <v>37</v>
      </c>
      <c r="I45"/>
    </row>
    <row r="46" spans="1:9" x14ac:dyDescent="0.25">
      <c r="A46" s="13">
        <v>44001</v>
      </c>
      <c r="B46" s="1">
        <v>34335.379999999997</v>
      </c>
      <c r="C46" s="1">
        <v>34848.370000000003</v>
      </c>
      <c r="D46" s="1">
        <v>34136.39</v>
      </c>
      <c r="E46" s="1">
        <v>34731.730000000003</v>
      </c>
      <c r="F46">
        <v>34731.730000000003</v>
      </c>
      <c r="G46" s="1">
        <v>27900</v>
      </c>
      <c r="H46" s="1" t="s">
        <v>37</v>
      </c>
      <c r="I46"/>
    </row>
    <row r="47" spans="1:9" x14ac:dyDescent="0.25">
      <c r="A47" s="13">
        <v>44000</v>
      </c>
      <c r="B47" s="1">
        <v>33371.519999999997</v>
      </c>
      <c r="C47" s="1">
        <v>34276.01</v>
      </c>
      <c r="D47" s="1">
        <v>33371.519999999997</v>
      </c>
      <c r="E47" s="1">
        <v>34208.050000000003</v>
      </c>
      <c r="F47">
        <v>34208.050000000003</v>
      </c>
      <c r="G47" s="1">
        <v>21200</v>
      </c>
      <c r="H47" s="1" t="s">
        <v>37</v>
      </c>
      <c r="I47"/>
    </row>
    <row r="48" spans="1:9" x14ac:dyDescent="0.25">
      <c r="A48" s="13">
        <v>43999</v>
      </c>
      <c r="B48" s="1">
        <v>33438.31</v>
      </c>
      <c r="C48" s="1">
        <v>33933.660000000003</v>
      </c>
      <c r="D48" s="1">
        <v>33332.959999999999</v>
      </c>
      <c r="E48" s="1">
        <v>33507.919999999998</v>
      </c>
      <c r="F48">
        <v>33507.919999999998</v>
      </c>
      <c r="G48" s="1">
        <v>20200</v>
      </c>
      <c r="H48" s="1" t="s">
        <v>37</v>
      </c>
      <c r="I48"/>
    </row>
    <row r="49" spans="1:9" x14ac:dyDescent="0.25">
      <c r="A49" s="13">
        <v>43998</v>
      </c>
      <c r="B49" s="1">
        <v>33853.72</v>
      </c>
      <c r="C49" s="1">
        <v>34022.01</v>
      </c>
      <c r="D49" s="1">
        <v>32953.300000000003</v>
      </c>
      <c r="E49" s="1">
        <v>33605.22</v>
      </c>
      <c r="F49">
        <v>33605.22</v>
      </c>
      <c r="G49" s="1">
        <v>27400</v>
      </c>
      <c r="H49" s="1" t="s">
        <v>37</v>
      </c>
      <c r="I49"/>
    </row>
    <row r="50" spans="1:9" x14ac:dyDescent="0.25">
      <c r="A50" s="13">
        <v>43997</v>
      </c>
      <c r="B50" s="1">
        <v>33670.550000000003</v>
      </c>
      <c r="C50" s="1">
        <v>33670.550000000003</v>
      </c>
      <c r="D50" s="1">
        <v>32923.74</v>
      </c>
      <c r="E50" s="1">
        <v>33228.800000000003</v>
      </c>
      <c r="F50">
        <v>33228.800000000003</v>
      </c>
      <c r="G50" s="1">
        <v>18400</v>
      </c>
      <c r="H50" s="1" t="s">
        <v>37</v>
      </c>
      <c r="I50"/>
    </row>
    <row r="51" spans="1:9" x14ac:dyDescent="0.25">
      <c r="A51" s="13">
        <v>43994</v>
      </c>
      <c r="B51" s="1">
        <v>32436.69</v>
      </c>
      <c r="C51" s="1">
        <v>33856.269999999997</v>
      </c>
      <c r="D51" s="1">
        <v>32348.1</v>
      </c>
      <c r="E51" s="1">
        <v>33780.89</v>
      </c>
      <c r="F51">
        <v>33780.89</v>
      </c>
      <c r="G51" s="1">
        <v>23000</v>
      </c>
      <c r="H51" s="1" t="s">
        <v>37</v>
      </c>
      <c r="I51"/>
    </row>
    <row r="52" spans="1:9" x14ac:dyDescent="0.25">
      <c r="A52" s="13">
        <v>43993</v>
      </c>
      <c r="B52" s="1">
        <v>34214.69</v>
      </c>
      <c r="C52" s="1">
        <v>34219.39</v>
      </c>
      <c r="D52" s="1">
        <v>33480.42</v>
      </c>
      <c r="E52" s="1">
        <v>33538.370000000003</v>
      </c>
      <c r="F52">
        <v>33538.370000000003</v>
      </c>
      <c r="G52" s="1">
        <v>20900</v>
      </c>
      <c r="H52" s="1" t="s">
        <v>37</v>
      </c>
      <c r="I52"/>
    </row>
    <row r="53" spans="1:9" x14ac:dyDescent="0.25">
      <c r="A53" s="13">
        <v>43992</v>
      </c>
      <c r="B53" s="1">
        <v>34029.14</v>
      </c>
      <c r="C53" s="1">
        <v>34350.17</v>
      </c>
      <c r="D53" s="1">
        <v>33949.46</v>
      </c>
      <c r="E53" s="1">
        <v>34247.050000000003</v>
      </c>
      <c r="F53">
        <v>34247.050000000003</v>
      </c>
      <c r="G53" s="1">
        <v>15500</v>
      </c>
      <c r="H53" s="1" t="s">
        <v>37</v>
      </c>
      <c r="I53"/>
    </row>
    <row r="54" spans="1:9" x14ac:dyDescent="0.25">
      <c r="A54" s="13">
        <v>43991</v>
      </c>
      <c r="B54" s="1">
        <v>34520.79</v>
      </c>
      <c r="C54" s="1">
        <v>34811.29</v>
      </c>
      <c r="D54" s="1">
        <v>33881.19</v>
      </c>
      <c r="E54" s="1">
        <v>33956.69</v>
      </c>
      <c r="F54">
        <v>33956.69</v>
      </c>
      <c r="G54" s="1">
        <v>19200</v>
      </c>
      <c r="H54" s="1" t="s">
        <v>37</v>
      </c>
      <c r="I54"/>
    </row>
    <row r="55" spans="1:9" x14ac:dyDescent="0.25">
      <c r="A55" s="13">
        <v>43990</v>
      </c>
      <c r="B55" s="1">
        <v>34841.17</v>
      </c>
      <c r="C55" s="1">
        <v>34927.800000000003</v>
      </c>
      <c r="D55" s="1">
        <v>34211.83</v>
      </c>
      <c r="E55" s="1">
        <v>34370.58</v>
      </c>
      <c r="F55">
        <v>34370.58</v>
      </c>
      <c r="G55" s="1">
        <v>25700</v>
      </c>
      <c r="H55" s="1" t="s">
        <v>37</v>
      </c>
      <c r="I55"/>
    </row>
    <row r="56" spans="1:9" x14ac:dyDescent="0.25">
      <c r="A56" s="13">
        <v>43987</v>
      </c>
      <c r="B56" s="1">
        <v>34198.550000000003</v>
      </c>
      <c r="C56" s="1">
        <v>34405.43</v>
      </c>
      <c r="D56" s="1">
        <v>33958.019999999997</v>
      </c>
      <c r="E56" s="1">
        <v>34287.24</v>
      </c>
      <c r="F56">
        <v>34287.24</v>
      </c>
      <c r="G56" s="1">
        <v>24600</v>
      </c>
      <c r="H56" s="1" t="s">
        <v>37</v>
      </c>
      <c r="I56"/>
    </row>
    <row r="57" spans="1:9" x14ac:dyDescent="0.25">
      <c r="A57" s="13">
        <v>43986</v>
      </c>
      <c r="B57" s="1">
        <v>34072.5</v>
      </c>
      <c r="C57" s="1">
        <v>34310.14</v>
      </c>
      <c r="D57" s="1">
        <v>33711.24</v>
      </c>
      <c r="E57" s="1">
        <v>33980.699999999997</v>
      </c>
      <c r="F57">
        <v>33980.699999999997</v>
      </c>
      <c r="G57" s="1">
        <v>17900</v>
      </c>
      <c r="H57" s="1" t="s">
        <v>37</v>
      </c>
      <c r="I57"/>
    </row>
    <row r="58" spans="1:9" x14ac:dyDescent="0.25">
      <c r="A58" s="13">
        <v>43985</v>
      </c>
      <c r="B58" s="1">
        <v>34185.410000000003</v>
      </c>
      <c r="C58" s="1">
        <v>34488.69</v>
      </c>
      <c r="D58" s="1">
        <v>34027.5</v>
      </c>
      <c r="E58" s="1">
        <v>34109.54</v>
      </c>
      <c r="F58">
        <v>34109.54</v>
      </c>
      <c r="G58" s="1">
        <v>18400</v>
      </c>
      <c r="H58" s="1" t="s">
        <v>37</v>
      </c>
      <c r="I58"/>
    </row>
    <row r="59" spans="1:9" x14ac:dyDescent="0.25">
      <c r="A59" s="13">
        <v>43984</v>
      </c>
      <c r="B59" s="1">
        <v>33450.19</v>
      </c>
      <c r="C59" s="1">
        <v>33866.629999999997</v>
      </c>
      <c r="D59" s="1">
        <v>33301.29</v>
      </c>
      <c r="E59" s="1">
        <v>33825.53</v>
      </c>
      <c r="F59">
        <v>33825.53</v>
      </c>
      <c r="G59" s="1">
        <v>75600</v>
      </c>
      <c r="H59" s="1" t="s">
        <v>37</v>
      </c>
      <c r="I59"/>
    </row>
    <row r="60" spans="1:9" x14ac:dyDescent="0.25">
      <c r="A60" s="13">
        <v>43983</v>
      </c>
      <c r="B60" s="1">
        <v>32906.050000000003</v>
      </c>
      <c r="C60" s="1">
        <v>33673.83</v>
      </c>
      <c r="D60" s="1">
        <v>32876.550000000003</v>
      </c>
      <c r="E60" s="1">
        <v>33303.519999999997</v>
      </c>
      <c r="F60">
        <v>33303.519999999997</v>
      </c>
      <c r="G60" s="1">
        <v>22900</v>
      </c>
      <c r="H60" s="1" t="s">
        <v>37</v>
      </c>
      <c r="I60"/>
    </row>
    <row r="61" spans="1:9" x14ac:dyDescent="0.25">
      <c r="A61" s="13">
        <v>43980</v>
      </c>
      <c r="B61" s="1">
        <v>32041.29</v>
      </c>
      <c r="C61" s="1">
        <v>32480.52</v>
      </c>
      <c r="D61" s="1">
        <v>31823.8</v>
      </c>
      <c r="E61" s="1">
        <v>32424.1</v>
      </c>
      <c r="F61">
        <v>32424.1</v>
      </c>
      <c r="G61" s="1">
        <v>37100</v>
      </c>
      <c r="H61" s="1" t="s">
        <v>38</v>
      </c>
      <c r="I61"/>
    </row>
    <row r="62" spans="1:9" x14ac:dyDescent="0.25">
      <c r="A62" s="13">
        <v>43979</v>
      </c>
      <c r="B62" s="1">
        <v>31827.8</v>
      </c>
      <c r="C62" s="1">
        <v>32267.23</v>
      </c>
      <c r="D62" s="1">
        <v>31641.77</v>
      </c>
      <c r="E62" s="1">
        <v>32200.59</v>
      </c>
      <c r="F62">
        <v>32200.59</v>
      </c>
      <c r="G62" s="1">
        <v>27500</v>
      </c>
      <c r="H62" s="1" t="s">
        <v>38</v>
      </c>
      <c r="I62"/>
    </row>
    <row r="63" spans="1:9" x14ac:dyDescent="0.25">
      <c r="A63" s="13">
        <v>43978</v>
      </c>
      <c r="B63" s="1">
        <v>30793.11</v>
      </c>
      <c r="C63" s="1">
        <v>31660.6</v>
      </c>
      <c r="D63" s="1">
        <v>30525.68</v>
      </c>
      <c r="E63" s="1">
        <v>31605.22</v>
      </c>
      <c r="F63">
        <v>31605.22</v>
      </c>
      <c r="G63" s="1">
        <v>20500</v>
      </c>
      <c r="H63" s="1" t="s">
        <v>38</v>
      </c>
      <c r="I63"/>
    </row>
    <row r="64" spans="1:9" x14ac:dyDescent="0.25">
      <c r="A64" s="13">
        <v>43977</v>
      </c>
      <c r="B64" s="1">
        <v>30864.27</v>
      </c>
      <c r="C64" s="1">
        <v>31086.7</v>
      </c>
      <c r="D64" s="1">
        <v>30512.14</v>
      </c>
      <c r="E64" s="1">
        <v>30609.3</v>
      </c>
      <c r="F64">
        <v>30609.3</v>
      </c>
      <c r="G64" s="1">
        <v>188300</v>
      </c>
      <c r="H64" s="1" t="s">
        <v>38</v>
      </c>
      <c r="I64"/>
    </row>
    <row r="65" spans="1:9" x14ac:dyDescent="0.25">
      <c r="A65" s="13">
        <v>43973</v>
      </c>
      <c r="B65" s="1">
        <v>30822.78</v>
      </c>
      <c r="C65" s="1">
        <v>31107.91</v>
      </c>
      <c r="D65" s="1">
        <v>30474.880000000001</v>
      </c>
      <c r="E65" s="1">
        <v>30672.59</v>
      </c>
      <c r="F65">
        <v>30672.59</v>
      </c>
      <c r="G65" s="1">
        <v>20600</v>
      </c>
      <c r="H65" s="1" t="s">
        <v>38</v>
      </c>
      <c r="I65"/>
    </row>
    <row r="66" spans="1:9" x14ac:dyDescent="0.25">
      <c r="A66" s="13">
        <v>43972</v>
      </c>
      <c r="B66" s="1">
        <v>30904.29</v>
      </c>
      <c r="C66" s="1">
        <v>31188.79</v>
      </c>
      <c r="D66" s="1">
        <v>30765.32</v>
      </c>
      <c r="E66" s="1">
        <v>30932.9</v>
      </c>
      <c r="F66">
        <v>30932.9</v>
      </c>
      <c r="G66" s="1">
        <v>15500</v>
      </c>
      <c r="H66" s="1" t="s">
        <v>38</v>
      </c>
      <c r="I66"/>
    </row>
    <row r="67" spans="1:9" x14ac:dyDescent="0.25">
      <c r="A67" s="13">
        <v>43971</v>
      </c>
      <c r="B67" s="1">
        <v>30159.59</v>
      </c>
      <c r="C67" s="1">
        <v>30878.31</v>
      </c>
      <c r="D67" s="1">
        <v>30157.75</v>
      </c>
      <c r="E67" s="1">
        <v>30818.61</v>
      </c>
      <c r="F67">
        <v>30818.61</v>
      </c>
      <c r="G67" s="1">
        <v>16100</v>
      </c>
      <c r="H67" s="1" t="s">
        <v>38</v>
      </c>
      <c r="I67"/>
    </row>
    <row r="68" spans="1:9" x14ac:dyDescent="0.25">
      <c r="A68" s="13">
        <v>43970</v>
      </c>
      <c r="B68" s="1">
        <v>30450.74</v>
      </c>
      <c r="C68" s="1">
        <v>30739.96</v>
      </c>
      <c r="D68" s="1">
        <v>30116.82</v>
      </c>
      <c r="E68" s="1">
        <v>30196.17</v>
      </c>
      <c r="F68">
        <v>30196.17</v>
      </c>
      <c r="G68" s="1">
        <v>18700</v>
      </c>
      <c r="H68" s="1" t="s">
        <v>38</v>
      </c>
      <c r="I68"/>
    </row>
    <row r="69" spans="1:9" x14ac:dyDescent="0.25">
      <c r="A69" s="13">
        <v>43969</v>
      </c>
      <c r="B69" s="1">
        <v>31248.26</v>
      </c>
      <c r="C69" s="1">
        <v>31248.26</v>
      </c>
      <c r="D69" s="1">
        <v>29968.45</v>
      </c>
      <c r="E69" s="1">
        <v>30028.98</v>
      </c>
      <c r="F69">
        <v>30028.98</v>
      </c>
      <c r="G69" s="1">
        <v>19500</v>
      </c>
      <c r="H69" s="1" t="s">
        <v>38</v>
      </c>
      <c r="I69"/>
    </row>
    <row r="70" spans="1:9" x14ac:dyDescent="0.25">
      <c r="A70" s="13">
        <v>43966</v>
      </c>
      <c r="B70" s="1">
        <v>31296.28</v>
      </c>
      <c r="C70" s="1">
        <v>31296.28</v>
      </c>
      <c r="D70" s="1">
        <v>30770.48</v>
      </c>
      <c r="E70" s="1">
        <v>31097.73</v>
      </c>
      <c r="F70">
        <v>31097.73</v>
      </c>
      <c r="G70" s="1">
        <v>13000</v>
      </c>
      <c r="H70" s="1" t="s">
        <v>38</v>
      </c>
      <c r="I70"/>
    </row>
    <row r="71" spans="1:9" x14ac:dyDescent="0.25">
      <c r="A71" s="13">
        <v>43965</v>
      </c>
      <c r="B71" s="1">
        <v>31466.33</v>
      </c>
      <c r="C71" s="1">
        <v>31630.94</v>
      </c>
      <c r="D71" s="1">
        <v>31052.65</v>
      </c>
      <c r="E71" s="1">
        <v>31122.89</v>
      </c>
      <c r="F71">
        <v>31122.89</v>
      </c>
      <c r="G71" s="1">
        <v>15200</v>
      </c>
      <c r="H71" s="1" t="s">
        <v>38</v>
      </c>
      <c r="I71"/>
    </row>
    <row r="72" spans="1:9" x14ac:dyDescent="0.25">
      <c r="A72" s="13">
        <v>43964</v>
      </c>
      <c r="B72" s="1">
        <v>32841.870000000003</v>
      </c>
      <c r="C72" s="1">
        <v>32845.480000000003</v>
      </c>
      <c r="D72" s="1">
        <v>31901.919999999998</v>
      </c>
      <c r="E72" s="1">
        <v>32008.61</v>
      </c>
      <c r="F72">
        <v>32008.61</v>
      </c>
      <c r="G72" s="1">
        <v>18400</v>
      </c>
      <c r="H72" s="1" t="s">
        <v>38</v>
      </c>
      <c r="I72"/>
    </row>
    <row r="73" spans="1:9" x14ac:dyDescent="0.25">
      <c r="A73" s="13">
        <v>43963</v>
      </c>
      <c r="B73" s="1">
        <v>31342.93</v>
      </c>
      <c r="C73" s="1">
        <v>31536.89</v>
      </c>
      <c r="D73" s="1">
        <v>30844.66</v>
      </c>
      <c r="E73" s="1">
        <v>31371.119999999999</v>
      </c>
      <c r="F73">
        <v>31371.119999999999</v>
      </c>
      <c r="G73" s="1">
        <v>23100</v>
      </c>
      <c r="H73" s="1" t="s">
        <v>38</v>
      </c>
      <c r="I73"/>
    </row>
    <row r="74" spans="1:9" x14ac:dyDescent="0.25">
      <c r="A74" s="13">
        <v>43962</v>
      </c>
      <c r="B74" s="1">
        <v>32030.34</v>
      </c>
      <c r="C74" s="1">
        <v>32301.58</v>
      </c>
      <c r="D74" s="1">
        <v>31500.87</v>
      </c>
      <c r="E74" s="1">
        <v>31561.22</v>
      </c>
      <c r="F74">
        <v>31561.22</v>
      </c>
      <c r="G74" s="1">
        <v>18100</v>
      </c>
      <c r="H74" s="1" t="s">
        <v>38</v>
      </c>
      <c r="I74"/>
    </row>
    <row r="75" spans="1:9" x14ac:dyDescent="0.25">
      <c r="A75" s="13">
        <v>43959</v>
      </c>
      <c r="B75" s="1">
        <v>32083.32</v>
      </c>
      <c r="C75" s="1">
        <v>32088.51</v>
      </c>
      <c r="D75" s="1">
        <v>31598</v>
      </c>
      <c r="E75" s="1">
        <v>31642.7</v>
      </c>
      <c r="F75">
        <v>31642.7</v>
      </c>
      <c r="G75" s="1">
        <v>15900</v>
      </c>
      <c r="H75" s="1" t="s">
        <v>38</v>
      </c>
      <c r="I75"/>
    </row>
    <row r="76" spans="1:9" x14ac:dyDescent="0.25">
      <c r="A76" s="13">
        <v>43958</v>
      </c>
      <c r="B76" s="1">
        <v>31677.69</v>
      </c>
      <c r="C76" s="1">
        <v>31705.25</v>
      </c>
      <c r="D76" s="1">
        <v>31362.87</v>
      </c>
      <c r="E76" s="1">
        <v>31443.38</v>
      </c>
      <c r="F76">
        <v>31443.38</v>
      </c>
      <c r="G76" s="1">
        <v>19900</v>
      </c>
      <c r="H76" s="1" t="s">
        <v>38</v>
      </c>
      <c r="I76"/>
    </row>
    <row r="77" spans="1:9" x14ac:dyDescent="0.25">
      <c r="A77" s="13">
        <v>43957</v>
      </c>
      <c r="B77" s="1">
        <v>31577.63</v>
      </c>
      <c r="C77" s="1">
        <v>31970.84</v>
      </c>
      <c r="D77" s="1">
        <v>31158.75</v>
      </c>
      <c r="E77" s="1">
        <v>31685.75</v>
      </c>
      <c r="F77">
        <v>31685.75</v>
      </c>
      <c r="G77" s="1">
        <v>19200</v>
      </c>
      <c r="H77" s="1" t="s">
        <v>38</v>
      </c>
      <c r="I77"/>
    </row>
    <row r="78" spans="1:9" x14ac:dyDescent="0.25">
      <c r="A78" s="13">
        <v>43956</v>
      </c>
      <c r="B78" s="1">
        <v>32182.9</v>
      </c>
      <c r="C78" s="1">
        <v>32264</v>
      </c>
      <c r="D78" s="1">
        <v>31403.57</v>
      </c>
      <c r="E78" s="1">
        <v>31453.51</v>
      </c>
      <c r="F78">
        <v>31453.51</v>
      </c>
      <c r="G78" s="1">
        <v>19200</v>
      </c>
      <c r="H78" s="1" t="s">
        <v>38</v>
      </c>
      <c r="I78"/>
    </row>
    <row r="79" spans="1:9" x14ac:dyDescent="0.25">
      <c r="A79" s="13">
        <v>43955</v>
      </c>
      <c r="B79" s="1">
        <v>32748.14</v>
      </c>
      <c r="C79" s="1">
        <v>32748.14</v>
      </c>
      <c r="D79" s="1">
        <v>31632.02</v>
      </c>
      <c r="E79" s="1">
        <v>31715.35</v>
      </c>
      <c r="F79">
        <v>31715.35</v>
      </c>
      <c r="G79" s="1">
        <v>18300</v>
      </c>
      <c r="H79" s="1" t="s">
        <v>38</v>
      </c>
      <c r="I79"/>
    </row>
    <row r="80" spans="1:9" x14ac:dyDescent="0.25">
      <c r="A80" s="13">
        <v>43951</v>
      </c>
      <c r="B80" s="1">
        <v>33381.19</v>
      </c>
      <c r="C80" s="1">
        <v>33887.25</v>
      </c>
      <c r="D80" s="1">
        <v>33354.93</v>
      </c>
      <c r="E80" s="1">
        <v>33717.620000000003</v>
      </c>
      <c r="F80">
        <v>33717.620000000003</v>
      </c>
      <c r="G80" s="1">
        <v>21100</v>
      </c>
      <c r="H80" s="1" t="s">
        <v>39</v>
      </c>
      <c r="I80"/>
    </row>
    <row r="81" spans="1:9" x14ac:dyDescent="0.25">
      <c r="A81" s="13">
        <v>43950</v>
      </c>
      <c r="B81" s="1">
        <v>32311.040000000001</v>
      </c>
      <c r="C81" s="1">
        <v>32897.589999999997</v>
      </c>
      <c r="D81" s="1">
        <v>32171.65</v>
      </c>
      <c r="E81" s="1">
        <v>32720.16</v>
      </c>
      <c r="F81">
        <v>32720.16</v>
      </c>
      <c r="G81" s="1">
        <v>16000</v>
      </c>
      <c r="H81" s="1" t="s">
        <v>39</v>
      </c>
      <c r="I81"/>
    </row>
    <row r="82" spans="1:9" x14ac:dyDescent="0.25">
      <c r="A82" s="13">
        <v>43949</v>
      </c>
      <c r="B82" s="1">
        <v>32101.91</v>
      </c>
      <c r="C82" s="1">
        <v>32199.91</v>
      </c>
      <c r="D82" s="1">
        <v>31661.34</v>
      </c>
      <c r="E82" s="1">
        <v>32114.52</v>
      </c>
      <c r="F82">
        <v>32114.52</v>
      </c>
      <c r="G82" s="1">
        <v>15600</v>
      </c>
      <c r="H82" s="1" t="s">
        <v>39</v>
      </c>
      <c r="I82"/>
    </row>
    <row r="83" spans="1:9" x14ac:dyDescent="0.25">
      <c r="A83" s="13">
        <v>43948</v>
      </c>
      <c r="B83" s="1">
        <v>31659.040000000001</v>
      </c>
      <c r="C83" s="1">
        <v>32103.7</v>
      </c>
      <c r="D83" s="1">
        <v>31651.58</v>
      </c>
      <c r="E83" s="1">
        <v>31743.08</v>
      </c>
      <c r="F83">
        <v>31743.08</v>
      </c>
      <c r="G83" s="1">
        <v>12900</v>
      </c>
      <c r="H83" s="1" t="s">
        <v>39</v>
      </c>
      <c r="I83"/>
    </row>
    <row r="84" spans="1:9" x14ac:dyDescent="0.25">
      <c r="A84" s="13">
        <v>43945</v>
      </c>
      <c r="B84" s="1">
        <v>31426.62</v>
      </c>
      <c r="C84" s="1">
        <v>31842.240000000002</v>
      </c>
      <c r="D84" s="1">
        <v>31278.27</v>
      </c>
      <c r="E84" s="1">
        <v>31327.22</v>
      </c>
      <c r="F84">
        <v>31327.22</v>
      </c>
      <c r="G84" s="1">
        <v>17600</v>
      </c>
      <c r="H84" s="1" t="s">
        <v>39</v>
      </c>
      <c r="I84"/>
    </row>
    <row r="85" spans="1:9" x14ac:dyDescent="0.25">
      <c r="A85" s="13">
        <v>43944</v>
      </c>
      <c r="B85" s="1">
        <v>31646.45</v>
      </c>
      <c r="C85" s="1">
        <v>31959.02</v>
      </c>
      <c r="D85" s="1">
        <v>31292.92</v>
      </c>
      <c r="E85" s="1">
        <v>31863.08</v>
      </c>
      <c r="F85">
        <v>31863.08</v>
      </c>
      <c r="G85" s="1">
        <v>24400</v>
      </c>
      <c r="H85" s="1" t="s">
        <v>39</v>
      </c>
      <c r="I85"/>
    </row>
    <row r="86" spans="1:9" x14ac:dyDescent="0.25">
      <c r="A86" s="13">
        <v>43943</v>
      </c>
      <c r="B86" s="1">
        <v>30856.14</v>
      </c>
      <c r="C86" s="1">
        <v>31471.14</v>
      </c>
      <c r="D86" s="1">
        <v>30578.55</v>
      </c>
      <c r="E86" s="1">
        <v>31379.55</v>
      </c>
      <c r="F86">
        <v>31379.55</v>
      </c>
      <c r="G86" s="1">
        <v>21000</v>
      </c>
      <c r="H86" s="1" t="s">
        <v>39</v>
      </c>
      <c r="I86"/>
    </row>
    <row r="87" spans="1:9" x14ac:dyDescent="0.25">
      <c r="A87" s="13">
        <v>43942</v>
      </c>
      <c r="B87" s="1">
        <v>30836.19</v>
      </c>
      <c r="C87" s="1">
        <v>30900.12</v>
      </c>
      <c r="D87" s="1">
        <v>30378.26</v>
      </c>
      <c r="E87" s="1">
        <v>30636.71</v>
      </c>
      <c r="F87">
        <v>30636.71</v>
      </c>
      <c r="G87" s="1">
        <v>19700</v>
      </c>
      <c r="H87" s="1" t="s">
        <v>39</v>
      </c>
      <c r="I87"/>
    </row>
    <row r="88" spans="1:9" x14ac:dyDescent="0.25">
      <c r="A88" s="13">
        <v>43941</v>
      </c>
      <c r="B88" s="1">
        <v>32056.19</v>
      </c>
      <c r="C88" s="1">
        <v>32056.47</v>
      </c>
      <c r="D88" s="1">
        <v>31490.26</v>
      </c>
      <c r="E88" s="1">
        <v>31648</v>
      </c>
      <c r="F88">
        <v>31648</v>
      </c>
      <c r="G88" s="1">
        <v>17200</v>
      </c>
      <c r="H88" s="1" t="s">
        <v>39</v>
      </c>
      <c r="I88"/>
    </row>
    <row r="89" spans="1:9" x14ac:dyDescent="0.25">
      <c r="A89" s="13">
        <v>43938</v>
      </c>
      <c r="B89" s="1">
        <v>31656.68</v>
      </c>
      <c r="C89" s="1">
        <v>31718.73</v>
      </c>
      <c r="D89" s="1">
        <v>30960.94</v>
      </c>
      <c r="E89" s="1">
        <v>31588.720000000001</v>
      </c>
      <c r="F89">
        <v>31588.720000000001</v>
      </c>
      <c r="G89" s="1">
        <v>22200</v>
      </c>
      <c r="H89" s="1" t="s">
        <v>39</v>
      </c>
      <c r="I89"/>
    </row>
    <row r="90" spans="1:9" x14ac:dyDescent="0.25">
      <c r="A90" s="13">
        <v>43937</v>
      </c>
      <c r="B90" s="1">
        <v>30095.51</v>
      </c>
      <c r="C90" s="1">
        <v>30800.2</v>
      </c>
      <c r="D90" s="1">
        <v>30016.17</v>
      </c>
      <c r="E90" s="1">
        <v>30602.61</v>
      </c>
      <c r="F90">
        <v>30602.61</v>
      </c>
      <c r="G90" s="1">
        <v>16900</v>
      </c>
      <c r="H90" s="1" t="s">
        <v>39</v>
      </c>
      <c r="I90"/>
    </row>
    <row r="91" spans="1:9" x14ac:dyDescent="0.25">
      <c r="A91" s="13">
        <v>43936</v>
      </c>
      <c r="B91" s="1">
        <v>31277.11</v>
      </c>
      <c r="C91" s="1">
        <v>31568.36</v>
      </c>
      <c r="D91" s="1">
        <v>30222.07</v>
      </c>
      <c r="E91" s="1">
        <v>30379.81</v>
      </c>
      <c r="F91">
        <v>30379.81</v>
      </c>
      <c r="G91" s="1">
        <v>23600</v>
      </c>
      <c r="H91" s="1" t="s">
        <v>39</v>
      </c>
      <c r="I91"/>
    </row>
    <row r="92" spans="1:9" x14ac:dyDescent="0.25">
      <c r="A92" s="13">
        <v>43934</v>
      </c>
      <c r="B92" s="1">
        <v>31195.72</v>
      </c>
      <c r="C92" s="1">
        <v>31195.72</v>
      </c>
      <c r="D92" s="1">
        <v>30474.15</v>
      </c>
      <c r="E92" s="1">
        <v>30690.02</v>
      </c>
      <c r="F92">
        <v>30690.02</v>
      </c>
      <c r="G92" s="1">
        <v>16100</v>
      </c>
      <c r="H92" s="1" t="s">
        <v>39</v>
      </c>
      <c r="I92"/>
    </row>
    <row r="93" spans="1:9" x14ac:dyDescent="0.25">
      <c r="A93" s="13">
        <v>43930</v>
      </c>
      <c r="B93" s="1">
        <v>30571.19</v>
      </c>
      <c r="C93" s="1">
        <v>31225.200000000001</v>
      </c>
      <c r="D93" s="1">
        <v>30420.22</v>
      </c>
      <c r="E93" s="1">
        <v>31159.62</v>
      </c>
      <c r="F93">
        <v>31159.62</v>
      </c>
      <c r="G93" s="1">
        <v>18800</v>
      </c>
      <c r="H93" s="1" t="s">
        <v>39</v>
      </c>
      <c r="I93"/>
    </row>
    <row r="94" spans="1:9" x14ac:dyDescent="0.25">
      <c r="A94" s="13">
        <v>43929</v>
      </c>
      <c r="B94" s="1">
        <v>29701.919999999998</v>
      </c>
      <c r="C94" s="1">
        <v>31227.97</v>
      </c>
      <c r="D94" s="1">
        <v>29602.94</v>
      </c>
      <c r="E94" s="1">
        <v>29893.96</v>
      </c>
      <c r="F94">
        <v>29893.96</v>
      </c>
      <c r="G94" s="1">
        <v>24700</v>
      </c>
      <c r="H94" s="1" t="s">
        <v>39</v>
      </c>
      <c r="I94"/>
    </row>
    <row r="95" spans="1:9" x14ac:dyDescent="0.25">
      <c r="A95" s="13">
        <v>43928</v>
      </c>
      <c r="B95" s="1">
        <v>28898.36</v>
      </c>
      <c r="C95" s="1">
        <v>30157.65</v>
      </c>
      <c r="D95" s="1">
        <v>28602.31</v>
      </c>
      <c r="E95" s="1">
        <v>30067.21</v>
      </c>
      <c r="F95">
        <v>30067.21</v>
      </c>
      <c r="G95" s="1">
        <v>21900</v>
      </c>
      <c r="H95" s="1" t="s">
        <v>39</v>
      </c>
      <c r="I95"/>
    </row>
    <row r="96" spans="1:9" x14ac:dyDescent="0.25">
      <c r="A96" s="13">
        <v>43924</v>
      </c>
      <c r="B96" s="1">
        <v>28623.53</v>
      </c>
      <c r="C96" s="1">
        <v>28639.119999999999</v>
      </c>
      <c r="D96" s="1">
        <v>27500.79</v>
      </c>
      <c r="E96" s="1">
        <v>27590.95</v>
      </c>
      <c r="F96">
        <v>27590.95</v>
      </c>
      <c r="G96" s="1">
        <v>18900</v>
      </c>
      <c r="H96" s="1" t="s">
        <v>39</v>
      </c>
      <c r="I96"/>
    </row>
    <row r="97" spans="1:9" x14ac:dyDescent="0.25">
      <c r="A97" s="13">
        <v>43922</v>
      </c>
      <c r="B97" s="1">
        <v>29505.33</v>
      </c>
      <c r="C97" s="1">
        <v>29505.98</v>
      </c>
      <c r="D97" s="1">
        <v>28073.43</v>
      </c>
      <c r="E97" s="1">
        <v>28265.31</v>
      </c>
      <c r="F97">
        <v>28265.31</v>
      </c>
      <c r="G97" s="1">
        <v>18000</v>
      </c>
      <c r="H97" s="1" t="s">
        <v>39</v>
      </c>
      <c r="I97"/>
    </row>
    <row r="98" spans="1:9" x14ac:dyDescent="0.25">
      <c r="A98" s="13">
        <v>43921</v>
      </c>
      <c r="B98" s="1">
        <v>29294.94</v>
      </c>
      <c r="C98" s="1">
        <v>29770.880000000001</v>
      </c>
      <c r="D98" s="1">
        <v>28667.360000000001</v>
      </c>
      <c r="E98" s="1">
        <v>29468.49</v>
      </c>
      <c r="F98">
        <v>29468.49</v>
      </c>
      <c r="G98" s="1">
        <v>26400</v>
      </c>
      <c r="H98" s="1" t="s">
        <v>40</v>
      </c>
      <c r="I98"/>
    </row>
    <row r="99" spans="1:9" x14ac:dyDescent="0.25">
      <c r="A99" s="13">
        <v>43920</v>
      </c>
      <c r="B99" s="1">
        <v>29226.55</v>
      </c>
      <c r="C99" s="1">
        <v>29497.57</v>
      </c>
      <c r="D99" s="1">
        <v>28290.99</v>
      </c>
      <c r="E99" s="1">
        <v>28440.32</v>
      </c>
      <c r="F99">
        <v>28440.32</v>
      </c>
      <c r="G99" s="1">
        <v>23200</v>
      </c>
      <c r="H99" s="1" t="s">
        <v>40</v>
      </c>
      <c r="I99"/>
    </row>
    <row r="100" spans="1:9" x14ac:dyDescent="0.25">
      <c r="A100" s="13">
        <v>43917</v>
      </c>
      <c r="B100" s="1">
        <v>30747.81</v>
      </c>
      <c r="C100" s="1">
        <v>31126.03</v>
      </c>
      <c r="D100" s="1">
        <v>29346.99</v>
      </c>
      <c r="E100" s="1">
        <v>29815.59</v>
      </c>
      <c r="F100">
        <v>29815.59</v>
      </c>
      <c r="G100" s="1">
        <v>116900</v>
      </c>
      <c r="H100" s="1" t="s">
        <v>40</v>
      </c>
      <c r="I100"/>
    </row>
    <row r="101" spans="1:9" x14ac:dyDescent="0.25">
      <c r="A101" s="13">
        <v>43916</v>
      </c>
      <c r="B101" s="1">
        <v>29073.71</v>
      </c>
      <c r="C101" s="1">
        <v>30099.91</v>
      </c>
      <c r="D101" s="1">
        <v>28566.34</v>
      </c>
      <c r="E101" s="1">
        <v>29946.77</v>
      </c>
      <c r="F101">
        <v>29946.77</v>
      </c>
      <c r="G101" s="1">
        <v>35000</v>
      </c>
      <c r="H101" s="1" t="s">
        <v>40</v>
      </c>
      <c r="I101"/>
    </row>
  </sheetData>
  <phoneticPr fontId="6"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03DE-8A80-4488-8E13-ECF944B1ACCE}">
  <dimension ref="A1:V29"/>
  <sheetViews>
    <sheetView topLeftCell="A7" zoomScale="90" zoomScaleNormal="90" workbookViewId="0">
      <selection activeCell="J22" sqref="J22"/>
    </sheetView>
  </sheetViews>
  <sheetFormatPr defaultRowHeight="15" x14ac:dyDescent="0.25"/>
  <cols>
    <col min="1" max="1" width="9.7109375" bestFit="1" customWidth="1"/>
    <col min="3" max="4" width="9.140625" customWidth="1"/>
    <col min="6" max="8" width="9.140625" customWidth="1"/>
    <col min="10" max="10" width="9.140625" style="18"/>
    <col min="11" max="11" width="9.140625" style="18" customWidth="1"/>
    <col min="12" max="19" width="9.140625" style="18"/>
  </cols>
  <sheetData>
    <row r="1" spans="1:22" x14ac:dyDescent="0.25">
      <c r="A1" s="19" t="s">
        <v>0</v>
      </c>
      <c r="B1" s="20" t="s">
        <v>1</v>
      </c>
      <c r="C1" s="20" t="s">
        <v>2</v>
      </c>
      <c r="D1" s="20" t="s">
        <v>3</v>
      </c>
      <c r="E1" s="20" t="s">
        <v>4</v>
      </c>
      <c r="F1" s="20" t="s">
        <v>5</v>
      </c>
      <c r="G1" s="20" t="s">
        <v>6</v>
      </c>
      <c r="H1" s="21" t="s">
        <v>42</v>
      </c>
    </row>
    <row r="2" spans="1:22" x14ac:dyDescent="0.25">
      <c r="A2" s="24">
        <v>44063</v>
      </c>
      <c r="B2" s="25">
        <v>38283.9</v>
      </c>
      <c r="C2" s="25">
        <v>38402.449999999997</v>
      </c>
      <c r="D2" s="25">
        <v>38169.599999999999</v>
      </c>
      <c r="E2" s="25">
        <v>38333.08</v>
      </c>
      <c r="F2" s="22">
        <v>38333.08</v>
      </c>
      <c r="G2" s="25"/>
      <c r="H2" s="26" t="s">
        <v>41</v>
      </c>
      <c r="I2" cm="1">
        <f t="array" ref="I2:I21">TREND(E2:E21,B2:B21)</f>
        <v>38168.321669230761</v>
      </c>
      <c r="J2" s="30">
        <f>I2-E2</f>
        <v>-164.75833076924027</v>
      </c>
      <c r="K2" s="18">
        <f>B2*$U$3+$V$3</f>
        <v>38168.321669230761</v>
      </c>
      <c r="L2" s="18" cm="1">
        <f t="array" ref="L2:L21">TREND(E2:E21,B2:D21)</f>
        <v>38333.294477826872</v>
      </c>
      <c r="M2" s="18">
        <f t="shared" ref="M2:M21" si="0">B2*$R$2+C2*$Q$2+D2*$P$2+$S$2</f>
        <v>38333.294477826872</v>
      </c>
      <c r="N2" s="30">
        <f>E2-M2</f>
        <v>-0.21447782687027939</v>
      </c>
      <c r="O2" s="30"/>
      <c r="P2" s="18" cm="1">
        <f t="array" ref="P2:S2">LINEST(E2:E21,B2:D21)</f>
        <v>1.0218551989020215</v>
      </c>
      <c r="Q2" s="18">
        <v>0.68074465726388667</v>
      </c>
      <c r="R2" s="18">
        <v>-0.79805928768407752</v>
      </c>
      <c r="S2" s="18">
        <v>3740.049578241189</v>
      </c>
      <c r="U2">
        <f>CORREL(B2:B21,E2:E21)</f>
        <v>0.60938403739583702</v>
      </c>
      <c r="V2">
        <f>PEARSON(B2:B21,E2:E21)</f>
        <v>0.60938403739583702</v>
      </c>
    </row>
    <row r="3" spans="1:22" x14ac:dyDescent="0.25">
      <c r="A3" s="27">
        <v>44062</v>
      </c>
      <c r="B3" s="28">
        <v>38727.89</v>
      </c>
      <c r="C3" s="28">
        <v>38788.51</v>
      </c>
      <c r="D3" s="28">
        <v>38550.65</v>
      </c>
      <c r="E3" s="28">
        <v>38614.79</v>
      </c>
      <c r="F3" s="23">
        <v>38614.79</v>
      </c>
      <c r="G3" s="28">
        <v>12800</v>
      </c>
      <c r="H3" s="29" t="s">
        <v>41</v>
      </c>
      <c r="I3">
        <v>38470.523733277871</v>
      </c>
      <c r="J3" s="30">
        <f t="shared" ref="J3:J21" si="1">I3-E3</f>
        <v>-144.26626672213024</v>
      </c>
      <c r="K3" s="18">
        <f t="shared" ref="K3:K21" si="2">B3*$U$3+$V$3</f>
        <v>38470.523733277871</v>
      </c>
      <c r="L3" s="18">
        <v>38631.150340612934</v>
      </c>
      <c r="M3" s="18">
        <f t="shared" si="0"/>
        <v>38631.150340612934</v>
      </c>
      <c r="N3" s="30">
        <f t="shared" ref="N3:N21" si="3">E3-M3</f>
        <v>-16.360340612933214</v>
      </c>
      <c r="O3" s="30"/>
      <c r="U3" cm="1">
        <f t="array" ref="U3:V3">LINEST(E2:E21,B2:B21)</f>
        <v>0.68065060935407518</v>
      </c>
      <c r="V3">
        <v>12110.361805780278</v>
      </c>
    </row>
    <row r="4" spans="1:22" x14ac:dyDescent="0.25">
      <c r="A4" s="24">
        <v>44061</v>
      </c>
      <c r="B4" s="25">
        <v>38084.699999999997</v>
      </c>
      <c r="C4" s="25">
        <v>38571.230000000003</v>
      </c>
      <c r="D4" s="25">
        <v>38062.01</v>
      </c>
      <c r="E4" s="25">
        <v>38528.32</v>
      </c>
      <c r="F4" s="22">
        <v>38528.32</v>
      </c>
      <c r="G4" s="25">
        <v>13600</v>
      </c>
      <c r="H4" s="26" t="s">
        <v>41</v>
      </c>
      <c r="I4">
        <v>38032.736067847422</v>
      </c>
      <c r="J4" s="30">
        <f t="shared" si="1"/>
        <v>-495.5839321525782</v>
      </c>
      <c r="K4" s="18">
        <f t="shared" si="2"/>
        <v>38032.736067847422</v>
      </c>
      <c r="L4" s="18">
        <v>38497.222570336686</v>
      </c>
      <c r="M4" s="18">
        <f t="shared" si="0"/>
        <v>38497.222570336686</v>
      </c>
      <c r="N4" s="30">
        <f t="shared" si="3"/>
        <v>31.09742966331396</v>
      </c>
      <c r="O4" s="30"/>
      <c r="Q4" s="18">
        <f>INTERCEPT(E2:E21,B2:B21)</f>
        <v>12110.361805780267</v>
      </c>
      <c r="R4" s="18">
        <f>SLOPE(E2:E21,B2:B21)</f>
        <v>0.6806506093540754</v>
      </c>
    </row>
    <row r="5" spans="1:22" x14ac:dyDescent="0.25">
      <c r="A5" s="27">
        <v>44060</v>
      </c>
      <c r="B5" s="28">
        <v>38062.07</v>
      </c>
      <c r="C5" s="28">
        <v>38119.379999999997</v>
      </c>
      <c r="D5" s="28">
        <v>37734.14</v>
      </c>
      <c r="E5" s="28">
        <v>38050.78</v>
      </c>
      <c r="F5" s="23">
        <v>38050.78</v>
      </c>
      <c r="G5" s="28">
        <v>21500</v>
      </c>
      <c r="H5" s="29" t="s">
        <v>41</v>
      </c>
      <c r="I5">
        <v>38017.33294455774</v>
      </c>
      <c r="J5" s="30">
        <f t="shared" si="1"/>
        <v>-33.447055442258716</v>
      </c>
      <c r="K5" s="18">
        <f t="shared" si="2"/>
        <v>38017.33294455774</v>
      </c>
      <c r="L5" s="18">
        <v>37872.652514568268</v>
      </c>
      <c r="M5" s="18">
        <f t="shared" si="0"/>
        <v>37872.652514568268</v>
      </c>
      <c r="N5" s="30">
        <f t="shared" si="3"/>
        <v>178.12748543173075</v>
      </c>
      <c r="O5" s="30"/>
      <c r="U5">
        <f>_xlfn.COVARIANCE.S(B2:B21,E2:E21)</f>
        <v>86086.918318420474</v>
      </c>
    </row>
    <row r="6" spans="1:22" x14ac:dyDescent="0.25">
      <c r="A6" s="24">
        <v>44057</v>
      </c>
      <c r="B6" s="25">
        <v>38432.94</v>
      </c>
      <c r="C6" s="25">
        <v>38540.57</v>
      </c>
      <c r="D6" s="25">
        <v>37654.92</v>
      </c>
      <c r="E6" s="25">
        <v>37877.339999999997</v>
      </c>
      <c r="F6" s="22">
        <v>37877.339999999997</v>
      </c>
      <c r="G6" s="25">
        <v>18600</v>
      </c>
      <c r="H6" s="26" t="s">
        <v>41</v>
      </c>
      <c r="I6">
        <v>38269.765836048886</v>
      </c>
      <c r="J6" s="30">
        <f t="shared" si="1"/>
        <v>392.42583604888932</v>
      </c>
      <c r="K6" s="18">
        <f t="shared" si="2"/>
        <v>38269.765836048886</v>
      </c>
      <c r="L6" s="18">
        <v>37782.447739880838</v>
      </c>
      <c r="M6" s="18">
        <f t="shared" si="0"/>
        <v>37782.447739880838</v>
      </c>
      <c r="N6" s="30">
        <f t="shared" si="3"/>
        <v>94.892260119158891</v>
      </c>
      <c r="O6" s="30"/>
      <c r="U6">
        <f>_xlfn.STDEV.S(B2:B21)</f>
        <v>355.63661009667209</v>
      </c>
    </row>
    <row r="7" spans="1:22" x14ac:dyDescent="0.25">
      <c r="A7" s="27">
        <v>44056</v>
      </c>
      <c r="B7" s="28">
        <v>38456.639999999999</v>
      </c>
      <c r="C7" s="28">
        <v>38516.85</v>
      </c>
      <c r="D7" s="28">
        <v>38215.050000000003</v>
      </c>
      <c r="E7" s="28">
        <v>38310.49</v>
      </c>
      <c r="F7" s="23">
        <v>38310.49</v>
      </c>
      <c r="G7" s="28">
        <v>15400</v>
      </c>
      <c r="H7" s="29" t="s">
        <v>41</v>
      </c>
      <c r="I7">
        <v>38285.897255490578</v>
      </c>
      <c r="J7" s="30">
        <f t="shared" si="1"/>
        <v>-24.592744509420299</v>
      </c>
      <c r="K7" s="18">
        <f t="shared" si="2"/>
        <v>38285.897255490578</v>
      </c>
      <c r="L7" s="18">
        <v>38319.758224053425</v>
      </c>
      <c r="M7" s="18">
        <f t="shared" si="0"/>
        <v>38319.758224053425</v>
      </c>
      <c r="N7" s="30">
        <f t="shared" si="3"/>
        <v>-9.2682240534268203</v>
      </c>
      <c r="O7" s="30"/>
      <c r="Q7" s="18">
        <f>CORREL(E2:E21,M2:M21)</f>
        <v>0.97157986757689685</v>
      </c>
      <c r="U7">
        <f>U6^2</f>
        <v>126477.39844105237</v>
      </c>
      <c r="V7">
        <f>U5/U7</f>
        <v>0.68065060935407529</v>
      </c>
    </row>
    <row r="8" spans="1:22" x14ac:dyDescent="0.25">
      <c r="A8" s="24">
        <v>44055</v>
      </c>
      <c r="B8" s="25">
        <v>38321.129999999997</v>
      </c>
      <c r="C8" s="25">
        <v>38414.370000000003</v>
      </c>
      <c r="D8" s="25">
        <v>38125.81</v>
      </c>
      <c r="E8" s="25">
        <v>38369.629999999997</v>
      </c>
      <c r="F8" s="22">
        <v>38369.629999999997</v>
      </c>
      <c r="G8" s="25">
        <v>25300</v>
      </c>
      <c r="H8" s="26" t="s">
        <v>41</v>
      </c>
      <c r="I8">
        <v>38193.662291417008</v>
      </c>
      <c r="J8" s="30">
        <f t="shared" si="1"/>
        <v>-175.96770858298987</v>
      </c>
      <c r="K8" s="18">
        <f t="shared" si="2"/>
        <v>38193.662291417008</v>
      </c>
      <c r="L8" s="18">
        <v>38266.95016770107</v>
      </c>
      <c r="M8" s="18">
        <f t="shared" si="0"/>
        <v>38266.95016770107</v>
      </c>
      <c r="N8" s="30">
        <f t="shared" si="3"/>
        <v>102.67983229892707</v>
      </c>
      <c r="O8" s="30"/>
    </row>
    <row r="9" spans="1:22" x14ac:dyDescent="0.25">
      <c r="A9" s="27">
        <v>44054</v>
      </c>
      <c r="B9" s="28">
        <v>38371.339999999997</v>
      </c>
      <c r="C9" s="28">
        <v>38556.269999999997</v>
      </c>
      <c r="D9" s="28">
        <v>38313.06</v>
      </c>
      <c r="E9" s="28">
        <v>38407.01</v>
      </c>
      <c r="F9" s="23">
        <v>38407.01</v>
      </c>
      <c r="G9" s="28">
        <v>18700</v>
      </c>
      <c r="H9" s="29" t="s">
        <v>41</v>
      </c>
      <c r="I9">
        <v>38227.837758512673</v>
      </c>
      <c r="J9" s="30">
        <f t="shared" si="1"/>
        <v>-179.1722414873293</v>
      </c>
      <c r="K9" s="18">
        <f t="shared" si="2"/>
        <v>38227.837758512673</v>
      </c>
      <c r="L9" s="18">
        <v>38514.819663726594</v>
      </c>
      <c r="M9" s="18">
        <f t="shared" si="0"/>
        <v>38514.819663726594</v>
      </c>
      <c r="N9" s="30">
        <f t="shared" si="3"/>
        <v>-107.80966372659168</v>
      </c>
      <c r="O9" s="30"/>
    </row>
    <row r="10" spans="1:22" x14ac:dyDescent="0.25">
      <c r="A10" s="24">
        <v>44053</v>
      </c>
      <c r="B10" s="25">
        <v>38168.42</v>
      </c>
      <c r="C10" s="25">
        <v>38430.69</v>
      </c>
      <c r="D10" s="25">
        <v>38073.29</v>
      </c>
      <c r="E10" s="25">
        <v>38182.080000000002</v>
      </c>
      <c r="F10" s="22">
        <v>38182.080000000002</v>
      </c>
      <c r="G10" s="25">
        <v>17200</v>
      </c>
      <c r="H10" s="26" t="s">
        <v>41</v>
      </c>
      <c r="I10">
        <v>38089.720136862546</v>
      </c>
      <c r="J10" s="30">
        <f t="shared" si="1"/>
        <v>-92.35986313745525</v>
      </c>
      <c r="K10" s="18">
        <f t="shared" si="2"/>
        <v>38089.720136862546</v>
      </c>
      <c r="L10" s="18">
        <v>38346.263719283517</v>
      </c>
      <c r="M10" s="18">
        <f t="shared" si="0"/>
        <v>38346.263719283517</v>
      </c>
      <c r="N10" s="30">
        <f t="shared" si="3"/>
        <v>-164.18371928351553</v>
      </c>
      <c r="O10" s="30"/>
    </row>
    <row r="11" spans="1:22" x14ac:dyDescent="0.25">
      <c r="A11" s="27">
        <v>44050</v>
      </c>
      <c r="B11" s="28">
        <v>37951.07</v>
      </c>
      <c r="C11" s="28">
        <v>38109.68</v>
      </c>
      <c r="D11" s="28">
        <v>37787.379999999997</v>
      </c>
      <c r="E11" s="28">
        <v>38040.57</v>
      </c>
      <c r="F11" s="23">
        <v>38040.57</v>
      </c>
      <c r="G11" s="28">
        <v>15300</v>
      </c>
      <c r="H11" s="29" t="s">
        <v>41</v>
      </c>
      <c r="I11">
        <v>37941.780726919438</v>
      </c>
      <c r="J11" s="30">
        <f t="shared" si="1"/>
        <v>-98.789273080561543</v>
      </c>
      <c r="K11" s="18">
        <f t="shared" si="2"/>
        <v>37941.780726919438</v>
      </c>
      <c r="L11" s="18">
        <v>38009.037443115289</v>
      </c>
      <c r="M11" s="18">
        <f t="shared" si="0"/>
        <v>38009.037443115289</v>
      </c>
      <c r="N11" s="30">
        <f t="shared" si="3"/>
        <v>31.532556884711084</v>
      </c>
      <c r="O11" s="30"/>
    </row>
    <row r="12" spans="1:22" x14ac:dyDescent="0.25">
      <c r="A12" s="24">
        <v>44049</v>
      </c>
      <c r="B12" s="25">
        <v>37946.800000000003</v>
      </c>
      <c r="C12" s="25">
        <v>38221.4</v>
      </c>
      <c r="D12" s="25">
        <v>37755.1</v>
      </c>
      <c r="E12" s="25">
        <v>38025.449999999997</v>
      </c>
      <c r="F12" s="22">
        <v>38025.449999999997</v>
      </c>
      <c r="G12" s="25">
        <v>16600</v>
      </c>
      <c r="H12" s="26" t="s">
        <v>41</v>
      </c>
      <c r="I12">
        <v>37938.874348817495</v>
      </c>
      <c r="J12" s="30">
        <f t="shared" si="1"/>
        <v>-86.575651182502043</v>
      </c>
      <c r="K12" s="18">
        <f t="shared" si="2"/>
        <v>37938.874348817495</v>
      </c>
      <c r="L12" s="18">
        <v>38055.512463562656</v>
      </c>
      <c r="M12" s="18">
        <f t="shared" si="0"/>
        <v>38055.512463562656</v>
      </c>
      <c r="N12" s="30">
        <f t="shared" si="3"/>
        <v>-30.062463562659104</v>
      </c>
      <c r="O12" s="30"/>
    </row>
    <row r="13" spans="1:22" x14ac:dyDescent="0.25">
      <c r="A13" s="27">
        <v>44048</v>
      </c>
      <c r="B13" s="28">
        <v>37892.36</v>
      </c>
      <c r="C13" s="28">
        <v>38139.96</v>
      </c>
      <c r="D13" s="28">
        <v>37550.6</v>
      </c>
      <c r="E13" s="28">
        <v>37663.33</v>
      </c>
      <c r="F13" s="23">
        <v>37663.33</v>
      </c>
      <c r="G13" s="28">
        <v>19800</v>
      </c>
      <c r="H13" s="29" t="s">
        <v>41</v>
      </c>
      <c r="I13">
        <v>37901.819729644267</v>
      </c>
      <c r="J13" s="30">
        <f t="shared" si="1"/>
        <v>238.48972964426503</v>
      </c>
      <c r="K13" s="18">
        <f t="shared" si="2"/>
        <v>37901.819729644267</v>
      </c>
      <c r="L13" s="18">
        <v>37834.54957812115</v>
      </c>
      <c r="M13" s="18">
        <f t="shared" si="0"/>
        <v>37834.54957812115</v>
      </c>
      <c r="N13" s="30">
        <f t="shared" si="3"/>
        <v>-171.21957812114852</v>
      </c>
      <c r="O13" s="30"/>
    </row>
    <row r="14" spans="1:22" x14ac:dyDescent="0.25">
      <c r="A14" s="24">
        <v>44047</v>
      </c>
      <c r="B14" s="25">
        <v>37092.86</v>
      </c>
      <c r="C14" s="25">
        <v>37745.599999999999</v>
      </c>
      <c r="D14" s="25">
        <v>36987.730000000003</v>
      </c>
      <c r="E14" s="25">
        <v>37687.910000000003</v>
      </c>
      <c r="F14" s="22">
        <v>37687.910000000003</v>
      </c>
      <c r="G14" s="25">
        <v>15100</v>
      </c>
      <c r="H14" s="26" t="s">
        <v>41</v>
      </c>
      <c r="I14">
        <v>37357.639567465681</v>
      </c>
      <c r="J14" s="30">
        <f t="shared" si="1"/>
        <v>-330.27043253432203</v>
      </c>
      <c r="K14" s="18">
        <f t="shared" si="2"/>
        <v>37357.639567465681</v>
      </c>
      <c r="L14" s="18">
        <v>37628.967879780008</v>
      </c>
      <c r="M14" s="18">
        <f t="shared" si="0"/>
        <v>37628.967879780008</v>
      </c>
      <c r="N14" s="30">
        <f t="shared" si="3"/>
        <v>58.942120219995559</v>
      </c>
      <c r="O14" s="30"/>
    </row>
    <row r="15" spans="1:22" x14ac:dyDescent="0.25">
      <c r="A15" s="27">
        <v>44046</v>
      </c>
      <c r="B15" s="28">
        <v>37595.730000000003</v>
      </c>
      <c r="C15" s="28">
        <v>37596.019999999997</v>
      </c>
      <c r="D15" s="28">
        <v>36911.230000000003</v>
      </c>
      <c r="E15" s="28">
        <v>36939.599999999999</v>
      </c>
      <c r="F15" s="23">
        <v>36939.599999999999</v>
      </c>
      <c r="G15" s="28">
        <v>14300</v>
      </c>
      <c r="H15" s="29" t="s">
        <v>41</v>
      </c>
      <c r="I15">
        <v>37699.918339391566</v>
      </c>
      <c r="J15" s="30">
        <f t="shared" si="1"/>
        <v>760.31833939156786</v>
      </c>
      <c r="K15" s="18">
        <f t="shared" si="2"/>
        <v>37699.918339391566</v>
      </c>
      <c r="L15" s="18">
        <v>37047.65009723277</v>
      </c>
      <c r="M15" s="18">
        <f t="shared" si="0"/>
        <v>37047.65009723277</v>
      </c>
      <c r="N15" s="30">
        <f t="shared" si="3"/>
        <v>-108.0500972327718</v>
      </c>
      <c r="O15" s="30"/>
    </row>
    <row r="16" spans="1:22" x14ac:dyDescent="0.25">
      <c r="A16" s="24">
        <v>44043</v>
      </c>
      <c r="B16" s="25">
        <v>37847.879999999997</v>
      </c>
      <c r="C16" s="25">
        <v>37897.78</v>
      </c>
      <c r="D16" s="25">
        <v>37431.68</v>
      </c>
      <c r="E16" s="25">
        <v>37606.89</v>
      </c>
      <c r="F16" s="22">
        <v>37606.89</v>
      </c>
      <c r="G16" s="25">
        <v>20200</v>
      </c>
      <c r="H16" s="26" t="s">
        <v>36</v>
      </c>
      <c r="I16">
        <v>37871.544390540192</v>
      </c>
      <c r="J16" s="30">
        <f t="shared" si="1"/>
        <v>264.65439054019225</v>
      </c>
      <c r="K16" s="18">
        <f t="shared" si="2"/>
        <v>37871.544390540192</v>
      </c>
      <c r="L16" s="18">
        <v>37583.665493887747</v>
      </c>
      <c r="M16" s="18">
        <f t="shared" si="0"/>
        <v>37583.665493887747</v>
      </c>
      <c r="N16" s="30">
        <f t="shared" si="3"/>
        <v>23.224506112252129</v>
      </c>
      <c r="O16" s="30"/>
    </row>
    <row r="17" spans="1:15" x14ac:dyDescent="0.25">
      <c r="A17" s="27">
        <v>44042</v>
      </c>
      <c r="B17" s="28">
        <v>38262.83</v>
      </c>
      <c r="C17" s="28">
        <v>38413.81</v>
      </c>
      <c r="D17" s="28">
        <v>37678.42</v>
      </c>
      <c r="E17" s="28">
        <v>37736.07</v>
      </c>
      <c r="F17" s="23">
        <v>37736.07</v>
      </c>
      <c r="G17" s="28">
        <v>14800</v>
      </c>
      <c r="H17" s="29" t="s">
        <v>36</v>
      </c>
      <c r="I17">
        <v>38153.98036089167</v>
      </c>
      <c r="J17" s="30">
        <f t="shared" si="1"/>
        <v>417.91036089167028</v>
      </c>
      <c r="K17" s="18">
        <f t="shared" si="2"/>
        <v>38153.98036089167</v>
      </c>
      <c r="L17" s="18">
        <v>37855.928009728203</v>
      </c>
      <c r="M17" s="18">
        <f t="shared" si="0"/>
        <v>37855.928009728203</v>
      </c>
      <c r="N17" s="30">
        <f t="shared" si="3"/>
        <v>-119.85800972820289</v>
      </c>
      <c r="O17" s="30"/>
    </row>
    <row r="18" spans="1:15" x14ac:dyDescent="0.25">
      <c r="A18" s="24">
        <v>44041</v>
      </c>
      <c r="B18" s="25">
        <v>38427.15</v>
      </c>
      <c r="C18" s="25">
        <v>38617.03</v>
      </c>
      <c r="D18" s="25">
        <v>37884.410000000003</v>
      </c>
      <c r="E18" s="25">
        <v>38071.129999999997</v>
      </c>
      <c r="F18" s="22">
        <v>38071.129999999997</v>
      </c>
      <c r="G18" s="25">
        <v>17600</v>
      </c>
      <c r="H18" s="26" t="s">
        <v>36</v>
      </c>
      <c r="I18">
        <v>38265.824869020726</v>
      </c>
      <c r="J18" s="30">
        <f t="shared" si="1"/>
        <v>194.69486902072822</v>
      </c>
      <c r="K18" s="18">
        <f t="shared" si="2"/>
        <v>38265.824869020726</v>
      </c>
      <c r="L18" s="18">
        <v>38073.623789246951</v>
      </c>
      <c r="M18" s="18">
        <f t="shared" si="0"/>
        <v>38073.623789246951</v>
      </c>
      <c r="N18" s="30">
        <f t="shared" si="3"/>
        <v>-2.4937892469533836</v>
      </c>
      <c r="O18" s="30"/>
    </row>
    <row r="19" spans="1:15" x14ac:dyDescent="0.25">
      <c r="A19" s="27">
        <v>44040</v>
      </c>
      <c r="B19" s="28">
        <v>38052.18</v>
      </c>
      <c r="C19" s="28">
        <v>38554.720000000001</v>
      </c>
      <c r="D19" s="28">
        <v>37998.129999999997</v>
      </c>
      <c r="E19" s="28">
        <v>38492.949999999997</v>
      </c>
      <c r="F19" s="23">
        <v>38492.949999999997</v>
      </c>
      <c r="G19" s="28">
        <v>15500</v>
      </c>
      <c r="H19" s="29" t="s">
        <v>36</v>
      </c>
      <c r="I19">
        <v>38010.601310031227</v>
      </c>
      <c r="J19" s="30">
        <f t="shared" si="1"/>
        <v>-482.34868996877049</v>
      </c>
      <c r="K19" s="18">
        <f t="shared" si="2"/>
        <v>38010.601310031227</v>
      </c>
      <c r="L19" s="18">
        <v>38446.660253974871</v>
      </c>
      <c r="M19" s="18">
        <f t="shared" si="0"/>
        <v>38446.660253974871</v>
      </c>
      <c r="N19" s="30">
        <f t="shared" si="3"/>
        <v>46.289746025126078</v>
      </c>
      <c r="O19" s="30"/>
    </row>
    <row r="20" spans="1:15" x14ac:dyDescent="0.25">
      <c r="A20" s="24">
        <v>44039</v>
      </c>
      <c r="B20" s="25">
        <v>38275.339999999997</v>
      </c>
      <c r="C20" s="25">
        <v>38275.339999999997</v>
      </c>
      <c r="D20" s="25">
        <v>37769.440000000002</v>
      </c>
      <c r="E20" s="25">
        <v>37934.730000000003</v>
      </c>
      <c r="F20" s="22">
        <v>37934.730000000003</v>
      </c>
      <c r="G20" s="25">
        <v>18600</v>
      </c>
      <c r="H20" s="26" t="s">
        <v>36</v>
      </c>
      <c r="I20">
        <v>38162.495300014678</v>
      </c>
      <c r="J20" s="30">
        <f t="shared" si="1"/>
        <v>227.76530001467472</v>
      </c>
      <c r="K20" s="18">
        <f t="shared" si="2"/>
        <v>38162.495300014678</v>
      </c>
      <c r="L20" s="18">
        <v>37844.690835552014</v>
      </c>
      <c r="M20" s="18">
        <f t="shared" si="0"/>
        <v>37844.690835552014</v>
      </c>
      <c r="N20" s="30">
        <f t="shared" si="3"/>
        <v>90.039164447989606</v>
      </c>
      <c r="O20" s="30"/>
    </row>
    <row r="21" spans="1:15" x14ac:dyDescent="0.25">
      <c r="A21" s="27">
        <v>44036</v>
      </c>
      <c r="B21" s="28">
        <v>37949.589999999997</v>
      </c>
      <c r="C21" s="28">
        <v>38235.730000000003</v>
      </c>
      <c r="D21" s="28">
        <v>37748.410000000003</v>
      </c>
      <c r="E21" s="28">
        <v>38128.9</v>
      </c>
      <c r="F21" s="23">
        <v>38128.9</v>
      </c>
      <c r="G21" s="28">
        <v>19900</v>
      </c>
      <c r="H21" s="29" t="s">
        <v>36</v>
      </c>
      <c r="I21">
        <v>37940.773364017594</v>
      </c>
      <c r="J21" s="30">
        <f t="shared" si="1"/>
        <v>-188.12663598240761</v>
      </c>
      <c r="K21" s="18">
        <f t="shared" si="2"/>
        <v>37940.773364017594</v>
      </c>
      <c r="L21" s="18">
        <v>38056.204737807973</v>
      </c>
      <c r="M21" s="18">
        <f t="shared" si="0"/>
        <v>38056.204737807973</v>
      </c>
      <c r="N21" s="30">
        <f t="shared" si="3"/>
        <v>72.695262192028167</v>
      </c>
      <c r="O21" s="30"/>
    </row>
    <row r="22" spans="1:15" x14ac:dyDescent="0.25">
      <c r="B22">
        <v>38084.699999999997</v>
      </c>
      <c r="I22" cm="1">
        <f t="array" ref="I22:I29">TREND(E2:E21,B2:B21,B22:B29)</f>
        <v>38032.736067847422</v>
      </c>
      <c r="J22" s="39">
        <f>_xlfn.FORECAST.LINEAR(B22,$E$2:$E$21,$B$2:$B$21)</f>
        <v>38032.736067847422</v>
      </c>
    </row>
    <row r="23" spans="1:15" x14ac:dyDescent="0.25">
      <c r="B23">
        <v>38062.07</v>
      </c>
      <c r="I23">
        <v>38017.33294455774</v>
      </c>
      <c r="J23" s="39">
        <f t="shared" ref="J23:J29" si="4">_xlfn.FORECAST.LINEAR(B23,$E$2:$E$21,$B$2:$B$21)</f>
        <v>38017.33294455774</v>
      </c>
    </row>
    <row r="24" spans="1:15" x14ac:dyDescent="0.25">
      <c r="B24">
        <v>38432.94</v>
      </c>
      <c r="I24">
        <v>38269.765836048886</v>
      </c>
      <c r="J24" s="39">
        <f t="shared" si="4"/>
        <v>38269.765836048886</v>
      </c>
    </row>
    <row r="25" spans="1:15" x14ac:dyDescent="0.25">
      <c r="B25">
        <v>38456.639999999999</v>
      </c>
      <c r="I25">
        <v>38285.897255490578</v>
      </c>
      <c r="J25" s="39">
        <f t="shared" si="4"/>
        <v>38285.897255490578</v>
      </c>
    </row>
    <row r="26" spans="1:15" x14ac:dyDescent="0.25">
      <c r="B26">
        <v>38321.129999999997</v>
      </c>
      <c r="I26">
        <v>38193.662291417008</v>
      </c>
      <c r="J26" s="39">
        <f t="shared" si="4"/>
        <v>38193.662291417</v>
      </c>
    </row>
    <row r="27" spans="1:15" x14ac:dyDescent="0.25">
      <c r="B27">
        <v>38371.339999999997</v>
      </c>
      <c r="I27">
        <v>38227.837758512673</v>
      </c>
      <c r="J27" s="39">
        <f t="shared" si="4"/>
        <v>38227.837758512673</v>
      </c>
    </row>
    <row r="28" spans="1:15" x14ac:dyDescent="0.25">
      <c r="B28">
        <v>38168.42</v>
      </c>
      <c r="I28">
        <v>38089.720136862546</v>
      </c>
      <c r="J28" s="39">
        <f t="shared" si="4"/>
        <v>38089.720136862539</v>
      </c>
    </row>
    <row r="29" spans="1:15" x14ac:dyDescent="0.25">
      <c r="B29">
        <v>37951.07</v>
      </c>
      <c r="I29">
        <v>37941.780726919438</v>
      </c>
      <c r="J29" s="39">
        <f t="shared" si="4"/>
        <v>37941.780726919438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BB67-5361-47A3-9FB0-314FAEC1D1A7}">
  <dimension ref="A1:I46"/>
  <sheetViews>
    <sheetView workbookViewId="0">
      <selection activeCell="L22" sqref="L22"/>
    </sheetView>
  </sheetViews>
  <sheetFormatPr defaultRowHeight="15" x14ac:dyDescent="0.25"/>
  <cols>
    <col min="1" max="1" width="18" bestFit="1" customWidth="1"/>
    <col min="2" max="2" width="15.85546875" bestFit="1" customWidth="1"/>
    <col min="3" max="3" width="14.5703125" bestFit="1" customWidth="1"/>
    <col min="4" max="4" width="18.5703125" bestFit="1" customWidth="1"/>
    <col min="6" max="6" width="19.28515625" customWidth="1"/>
  </cols>
  <sheetData>
    <row r="1" spans="1:9" x14ac:dyDescent="0.25">
      <c r="A1" t="s">
        <v>43</v>
      </c>
    </row>
    <row r="2" spans="1:9" ht="15.75" thickBot="1" x14ac:dyDescent="0.3"/>
    <row r="3" spans="1:9" x14ac:dyDescent="0.25">
      <c r="A3" s="34" t="s">
        <v>44</v>
      </c>
      <c r="B3" s="34"/>
    </row>
    <row r="4" spans="1:9" x14ac:dyDescent="0.25">
      <c r="A4" s="31" t="s">
        <v>45</v>
      </c>
      <c r="B4" s="31">
        <v>0.97157986757689641</v>
      </c>
    </row>
    <row r="5" spans="1:9" x14ac:dyDescent="0.25">
      <c r="A5" s="31" t="s">
        <v>46</v>
      </c>
      <c r="B5" s="31">
        <v>0.94396743908073955</v>
      </c>
    </row>
    <row r="6" spans="1:9" x14ac:dyDescent="0.25">
      <c r="A6" s="31" t="s">
        <v>47</v>
      </c>
      <c r="B6" s="31">
        <v>0.93346133390837815</v>
      </c>
    </row>
    <row r="7" spans="1:9" x14ac:dyDescent="0.25">
      <c r="A7" s="31" t="s">
        <v>48</v>
      </c>
      <c r="B7" s="31">
        <v>102.46526577749687</v>
      </c>
    </row>
    <row r="8" spans="1:9" ht="15.75" thickBot="1" x14ac:dyDescent="0.3">
      <c r="A8" s="32" t="s">
        <v>49</v>
      </c>
      <c r="B8" s="32">
        <v>20</v>
      </c>
    </row>
    <row r="10" spans="1:9" ht="15.75" thickBot="1" x14ac:dyDescent="0.3">
      <c r="A10" t="s">
        <v>50</v>
      </c>
    </row>
    <row r="11" spans="1:9" x14ac:dyDescent="0.25">
      <c r="A11" s="33"/>
      <c r="B11" s="33" t="s">
        <v>55</v>
      </c>
      <c r="C11" s="33" t="s">
        <v>56</v>
      </c>
      <c r="D11" s="33" t="s">
        <v>57</v>
      </c>
      <c r="E11" s="33" t="s">
        <v>58</v>
      </c>
      <c r="F11" s="33" t="s">
        <v>59</v>
      </c>
    </row>
    <row r="12" spans="1:9" x14ac:dyDescent="0.25">
      <c r="A12" s="31" t="s">
        <v>51</v>
      </c>
      <c r="B12" s="31">
        <v>3</v>
      </c>
      <c r="C12" s="31">
        <v>2830022.3579213494</v>
      </c>
      <c r="D12" s="31">
        <v>943340.78597378312</v>
      </c>
      <c r="E12" s="31">
        <v>89.849418370954211</v>
      </c>
      <c r="F12" s="35">
        <v>3.16209878829168E-10</v>
      </c>
    </row>
    <row r="13" spans="1:9" x14ac:dyDescent="0.25">
      <c r="A13" s="31" t="s">
        <v>52</v>
      </c>
      <c r="B13" s="31">
        <v>16</v>
      </c>
      <c r="C13" s="31">
        <v>167986.09105364914</v>
      </c>
      <c r="D13" s="31">
        <v>10499.130690853071</v>
      </c>
      <c r="E13" s="31"/>
      <c r="F13" s="31"/>
    </row>
    <row r="14" spans="1:9" ht="15.75" thickBot="1" x14ac:dyDescent="0.3">
      <c r="A14" s="32" t="s">
        <v>53</v>
      </c>
      <c r="B14" s="32">
        <v>19</v>
      </c>
      <c r="C14" s="32">
        <v>2998008.4489749987</v>
      </c>
      <c r="D14" s="32"/>
      <c r="E14" s="32"/>
      <c r="F14" s="32"/>
    </row>
    <row r="15" spans="1:9" ht="15.75" thickBot="1" x14ac:dyDescent="0.3"/>
    <row r="16" spans="1:9" x14ac:dyDescent="0.25">
      <c r="A16" s="33"/>
      <c r="B16" s="33" t="s">
        <v>60</v>
      </c>
      <c r="C16" s="33" t="s">
        <v>48</v>
      </c>
      <c r="D16" s="33" t="s">
        <v>61</v>
      </c>
      <c r="E16" s="33" t="s">
        <v>62</v>
      </c>
      <c r="F16" s="33" t="s">
        <v>63</v>
      </c>
      <c r="G16" s="33" t="s">
        <v>64</v>
      </c>
      <c r="H16" s="33" t="s">
        <v>65</v>
      </c>
      <c r="I16" s="33" t="s">
        <v>66</v>
      </c>
    </row>
    <row r="17" spans="1:9" x14ac:dyDescent="0.25">
      <c r="A17" s="31" t="s">
        <v>54</v>
      </c>
      <c r="B17" s="31">
        <v>3740.049578241189</v>
      </c>
      <c r="C17" s="31">
        <v>3089.7538489235485</v>
      </c>
      <c r="D17" s="31">
        <v>1.2104684583673873</v>
      </c>
      <c r="E17" s="31">
        <v>0.24367804926966549</v>
      </c>
      <c r="F17" s="31">
        <v>-2809.9359793811109</v>
      </c>
      <c r="G17" s="31">
        <v>10290.035135863489</v>
      </c>
      <c r="H17" s="31">
        <v>-2809.9359793811109</v>
      </c>
      <c r="I17" s="31">
        <v>10290.035135863489</v>
      </c>
    </row>
    <row r="18" spans="1:9" x14ac:dyDescent="0.25">
      <c r="A18" s="31" t="s">
        <v>1</v>
      </c>
      <c r="B18" s="31">
        <v>-0.79805928768407752</v>
      </c>
      <c r="C18" s="31">
        <v>0.13904860962912102</v>
      </c>
      <c r="D18" s="31">
        <v>-5.7394265919861418</v>
      </c>
      <c r="E18" s="36">
        <v>3.0447670405395303E-5</v>
      </c>
      <c r="F18" s="31">
        <v>-1.0928291720861987</v>
      </c>
      <c r="G18" s="31">
        <v>-0.50328940328195626</v>
      </c>
      <c r="H18" s="31">
        <v>-1.0928291720861987</v>
      </c>
      <c r="I18" s="31">
        <v>-0.50328940328195626</v>
      </c>
    </row>
    <row r="19" spans="1:9" x14ac:dyDescent="0.25">
      <c r="A19" s="31" t="s">
        <v>2</v>
      </c>
      <c r="B19" s="31">
        <v>0.68074465726388667</v>
      </c>
      <c r="C19" s="31">
        <v>0.19252401014514403</v>
      </c>
      <c r="D19" s="31">
        <v>3.5358948567021464</v>
      </c>
      <c r="E19" s="36">
        <v>2.7471598795838575E-3</v>
      </c>
      <c r="F19" s="31">
        <v>0.27261198792986918</v>
      </c>
      <c r="G19" s="31">
        <v>1.0888773265979041</v>
      </c>
      <c r="H19" s="31">
        <v>0.27261198792986918</v>
      </c>
      <c r="I19" s="31">
        <v>1.0888773265979041</v>
      </c>
    </row>
    <row r="20" spans="1:9" ht="15.75" thickBot="1" x14ac:dyDescent="0.3">
      <c r="A20" s="32" t="s">
        <v>3</v>
      </c>
      <c r="B20" s="32">
        <v>1.0218551989020215</v>
      </c>
      <c r="C20" s="32">
        <v>0.13049435792084796</v>
      </c>
      <c r="D20" s="32">
        <v>7.8306465902673983</v>
      </c>
      <c r="E20" s="37">
        <v>7.3115179574640049E-7</v>
      </c>
      <c r="F20" s="32">
        <v>0.74521951802714081</v>
      </c>
      <c r="G20" s="32">
        <v>1.2984908797769021</v>
      </c>
      <c r="H20" s="32">
        <v>0.74521951802714081</v>
      </c>
      <c r="I20" s="32">
        <v>1.2984908797769021</v>
      </c>
    </row>
    <row r="24" spans="1:9" x14ac:dyDescent="0.25">
      <c r="A24" t="s">
        <v>67</v>
      </c>
      <c r="F24" t="s">
        <v>72</v>
      </c>
    </row>
    <row r="25" spans="1:9" ht="15.75" thickBot="1" x14ac:dyDescent="0.3"/>
    <row r="26" spans="1:9" x14ac:dyDescent="0.25">
      <c r="A26" s="33" t="s">
        <v>68</v>
      </c>
      <c r="B26" s="33" t="s">
        <v>69</v>
      </c>
      <c r="C26" s="33" t="s">
        <v>70</v>
      </c>
      <c r="D26" s="33" t="s">
        <v>71</v>
      </c>
      <c r="F26" s="33" t="s">
        <v>73</v>
      </c>
      <c r="G26" s="33" t="s">
        <v>4</v>
      </c>
    </row>
    <row r="27" spans="1:9" x14ac:dyDescent="0.25">
      <c r="A27" s="31">
        <v>1</v>
      </c>
      <c r="B27" s="31">
        <v>38333.294477826872</v>
      </c>
      <c r="C27" s="31">
        <v>-0.21447782687027939</v>
      </c>
      <c r="D27" s="31">
        <v>-2.2809855756092765E-3</v>
      </c>
      <c r="F27" s="31">
        <v>2.5</v>
      </c>
      <c r="G27" s="31">
        <v>36939.599999999999</v>
      </c>
    </row>
    <row r="28" spans="1:9" x14ac:dyDescent="0.25">
      <c r="A28" s="31">
        <v>2</v>
      </c>
      <c r="B28" s="31">
        <v>38631.150340612934</v>
      </c>
      <c r="C28" s="31">
        <v>-16.360340612933214</v>
      </c>
      <c r="D28" s="31">
        <v>-0.17399328170517978</v>
      </c>
      <c r="F28" s="31">
        <v>7.5</v>
      </c>
      <c r="G28" s="31">
        <v>37606.89</v>
      </c>
    </row>
    <row r="29" spans="1:9" x14ac:dyDescent="0.25">
      <c r="A29" s="31">
        <v>3</v>
      </c>
      <c r="B29" s="31">
        <v>38497.222570336686</v>
      </c>
      <c r="C29" s="31">
        <v>31.09742966331396</v>
      </c>
      <c r="D29" s="31">
        <v>0.33072317794158185</v>
      </c>
      <c r="F29" s="31">
        <v>12.5</v>
      </c>
      <c r="G29" s="31">
        <v>37663.33</v>
      </c>
    </row>
    <row r="30" spans="1:9" x14ac:dyDescent="0.25">
      <c r="A30" s="31">
        <v>4</v>
      </c>
      <c r="B30" s="31">
        <v>37872.652514568268</v>
      </c>
      <c r="C30" s="31">
        <v>178.12748543173075</v>
      </c>
      <c r="D30" s="31">
        <v>1.8943973408266197</v>
      </c>
      <c r="F30" s="31">
        <v>17.5</v>
      </c>
      <c r="G30" s="31">
        <v>37687.910000000003</v>
      </c>
    </row>
    <row r="31" spans="1:9" x14ac:dyDescent="0.25">
      <c r="A31" s="31">
        <v>5</v>
      </c>
      <c r="B31" s="31">
        <v>37782.447739880838</v>
      </c>
      <c r="C31" s="31">
        <v>94.892260119158891</v>
      </c>
      <c r="D31" s="31">
        <v>1.0091853303776572</v>
      </c>
      <c r="F31" s="31">
        <v>22.5</v>
      </c>
      <c r="G31" s="31">
        <v>37736.07</v>
      </c>
    </row>
    <row r="32" spans="1:9" x14ac:dyDescent="0.25">
      <c r="A32" s="31">
        <v>6</v>
      </c>
      <c r="B32" s="31">
        <v>38319.758224053425</v>
      </c>
      <c r="C32" s="31">
        <v>-9.2682240534268203</v>
      </c>
      <c r="D32" s="31">
        <v>-9.856816289997121E-2</v>
      </c>
      <c r="F32" s="31">
        <v>27.5</v>
      </c>
      <c r="G32" s="31">
        <v>37877.339999999997</v>
      </c>
    </row>
    <row r="33" spans="1:7" x14ac:dyDescent="0.25">
      <c r="A33" s="31">
        <v>7</v>
      </c>
      <c r="B33" s="31">
        <v>38266.95016770107</v>
      </c>
      <c r="C33" s="31">
        <v>102.67983229892707</v>
      </c>
      <c r="D33" s="31">
        <v>1.0920066647331705</v>
      </c>
      <c r="F33" s="31">
        <v>32.5</v>
      </c>
      <c r="G33" s="31">
        <v>37934.730000000003</v>
      </c>
    </row>
    <row r="34" spans="1:7" x14ac:dyDescent="0.25">
      <c r="A34" s="31">
        <v>8</v>
      </c>
      <c r="B34" s="31">
        <v>38514.819663726594</v>
      </c>
      <c r="C34" s="31">
        <v>-107.80966372659168</v>
      </c>
      <c r="D34" s="31">
        <v>-1.1465627541087271</v>
      </c>
      <c r="F34" s="31">
        <v>37.5</v>
      </c>
      <c r="G34" s="31">
        <v>38025.449999999997</v>
      </c>
    </row>
    <row r="35" spans="1:7" x14ac:dyDescent="0.25">
      <c r="A35" s="31">
        <v>9</v>
      </c>
      <c r="B35" s="31">
        <v>38346.263719283517</v>
      </c>
      <c r="C35" s="31">
        <v>-164.18371928351553</v>
      </c>
      <c r="D35" s="31">
        <v>-1.7461044850202037</v>
      </c>
      <c r="F35" s="31">
        <v>42.5</v>
      </c>
      <c r="G35" s="31">
        <v>38040.57</v>
      </c>
    </row>
    <row r="36" spans="1:7" x14ac:dyDescent="0.25">
      <c r="A36" s="31">
        <v>10</v>
      </c>
      <c r="B36" s="31">
        <v>38009.037443115289</v>
      </c>
      <c r="C36" s="31">
        <v>31.532556884711084</v>
      </c>
      <c r="D36" s="31">
        <v>0.33535078411441982</v>
      </c>
      <c r="F36" s="31">
        <v>47.5</v>
      </c>
      <c r="G36" s="31">
        <v>38050.78</v>
      </c>
    </row>
    <row r="37" spans="1:7" x14ac:dyDescent="0.25">
      <c r="A37" s="31">
        <v>11</v>
      </c>
      <c r="B37" s="31">
        <v>38055.512463562656</v>
      </c>
      <c r="C37" s="31">
        <v>-30.062463562659104</v>
      </c>
      <c r="D37" s="31">
        <v>-0.31971624644993568</v>
      </c>
      <c r="F37" s="31">
        <v>52.5</v>
      </c>
      <c r="G37" s="31">
        <v>38071.129999999997</v>
      </c>
    </row>
    <row r="38" spans="1:7" x14ac:dyDescent="0.25">
      <c r="A38" s="31">
        <v>12</v>
      </c>
      <c r="B38" s="31">
        <v>37834.54957812115</v>
      </c>
      <c r="C38" s="31">
        <v>-171.21957812114852</v>
      </c>
      <c r="D38" s="31">
        <v>-1.8209312993107571</v>
      </c>
      <c r="F38" s="31">
        <v>57.5</v>
      </c>
      <c r="G38" s="31">
        <v>38128.9</v>
      </c>
    </row>
    <row r="39" spans="1:7" x14ac:dyDescent="0.25">
      <c r="A39" s="31">
        <v>13</v>
      </c>
      <c r="B39" s="31">
        <v>37628.967879780008</v>
      </c>
      <c r="C39" s="31">
        <v>58.942120219995559</v>
      </c>
      <c r="D39" s="31">
        <v>0.62685326487830162</v>
      </c>
      <c r="F39" s="31">
        <v>62.5</v>
      </c>
      <c r="G39" s="31">
        <v>38182.080000000002</v>
      </c>
    </row>
    <row r="40" spans="1:7" x14ac:dyDescent="0.25">
      <c r="A40" s="31">
        <v>14</v>
      </c>
      <c r="B40" s="31">
        <v>37047.65009723277</v>
      </c>
      <c r="C40" s="31">
        <v>-108.0500972327718</v>
      </c>
      <c r="D40" s="31">
        <v>-1.1491197800143547</v>
      </c>
      <c r="F40" s="31">
        <v>67.5</v>
      </c>
      <c r="G40" s="31">
        <v>38310.49</v>
      </c>
    </row>
    <row r="41" spans="1:7" x14ac:dyDescent="0.25">
      <c r="A41" s="31">
        <v>15</v>
      </c>
      <c r="B41" s="31">
        <v>37583.665493887747</v>
      </c>
      <c r="C41" s="31">
        <v>23.224506112252129</v>
      </c>
      <c r="D41" s="31">
        <v>0.24699412622609618</v>
      </c>
      <c r="F41" s="31">
        <v>72.5</v>
      </c>
      <c r="G41" s="31">
        <v>38333.08</v>
      </c>
    </row>
    <row r="42" spans="1:7" x14ac:dyDescent="0.25">
      <c r="A42" s="31">
        <v>16</v>
      </c>
      <c r="B42" s="31">
        <v>37855.928009728203</v>
      </c>
      <c r="C42" s="31">
        <v>-119.85800972820289</v>
      </c>
      <c r="D42" s="31">
        <v>-1.2746976939328172</v>
      </c>
      <c r="F42" s="31">
        <v>77.5</v>
      </c>
      <c r="G42" s="31">
        <v>38369.629999999997</v>
      </c>
    </row>
    <row r="43" spans="1:7" x14ac:dyDescent="0.25">
      <c r="A43" s="31">
        <v>17</v>
      </c>
      <c r="B43" s="31">
        <v>38073.623789246951</v>
      </c>
      <c r="C43" s="31">
        <v>-2.4937892469533836</v>
      </c>
      <c r="D43" s="31">
        <v>-2.6521610107279703E-2</v>
      </c>
      <c r="F43" s="31">
        <v>82.5</v>
      </c>
      <c r="G43" s="31">
        <v>38407.01</v>
      </c>
    </row>
    <row r="44" spans="1:7" x14ac:dyDescent="0.25">
      <c r="A44" s="31">
        <v>18</v>
      </c>
      <c r="B44" s="31">
        <v>38446.660253974871</v>
      </c>
      <c r="C44" s="31">
        <v>46.289746025126078</v>
      </c>
      <c r="D44" s="31">
        <v>0.49229444610976114</v>
      </c>
      <c r="F44" s="31">
        <v>87.5</v>
      </c>
      <c r="G44" s="31">
        <v>38492.949999999997</v>
      </c>
    </row>
    <row r="45" spans="1:7" x14ac:dyDescent="0.25">
      <c r="A45" s="31">
        <v>19</v>
      </c>
      <c r="B45" s="31">
        <v>37844.690835552014</v>
      </c>
      <c r="C45" s="31">
        <v>90.039164447989606</v>
      </c>
      <c r="D45" s="31">
        <v>0.95757234369030031</v>
      </c>
      <c r="F45" s="31">
        <v>92.5</v>
      </c>
      <c r="G45" s="31">
        <v>38528.32</v>
      </c>
    </row>
    <row r="46" spans="1:7" ht="15.75" thickBot="1" x14ac:dyDescent="0.3">
      <c r="A46" s="32">
        <v>20</v>
      </c>
      <c r="B46" s="32">
        <v>38056.204737807973</v>
      </c>
      <c r="C46" s="32">
        <v>72.695262192028167</v>
      </c>
      <c r="D46" s="32">
        <v>0.77311882022862954</v>
      </c>
      <c r="F46" s="32">
        <v>97.5</v>
      </c>
      <c r="G46" s="32">
        <v>38614.79</v>
      </c>
    </row>
  </sheetData>
  <sortState xmlns:xlrd2="http://schemas.microsoft.com/office/spreadsheetml/2017/richdata2" ref="G27:G46">
    <sortCondition ref="G27"/>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84F73-1C25-4030-A8E1-F9CACEADA4A9}">
  <dimension ref="A1:Y48"/>
  <sheetViews>
    <sheetView tabSelected="1" topLeftCell="B1" workbookViewId="0">
      <selection activeCell="K7" sqref="K7"/>
    </sheetView>
  </sheetViews>
  <sheetFormatPr defaultRowHeight="15" x14ac:dyDescent="0.25"/>
  <cols>
    <col min="5" max="5" width="12" bestFit="1" customWidth="1"/>
    <col min="6" max="6" width="17" customWidth="1"/>
    <col min="7" max="7" width="15" customWidth="1"/>
    <col min="8" max="8" width="30.7109375" customWidth="1"/>
    <col min="9" max="9" width="27.42578125" customWidth="1"/>
    <col min="10" max="10" width="17.85546875" customWidth="1"/>
    <col min="11" max="11" width="13.42578125" bestFit="1" customWidth="1"/>
    <col min="15" max="15" width="1.7109375" style="30" customWidth="1"/>
    <col min="16" max="16" width="9.140625" hidden="1" customWidth="1"/>
    <col min="17" max="17" width="18" bestFit="1" customWidth="1"/>
    <col min="18" max="18" width="15.85546875" bestFit="1" customWidth="1"/>
    <col min="22" max="22" width="16.28515625" customWidth="1"/>
  </cols>
  <sheetData>
    <row r="1" spans="1:25" ht="48" customHeight="1" thickBot="1" x14ac:dyDescent="0.3">
      <c r="A1" s="20" t="s">
        <v>1</v>
      </c>
      <c r="B1" s="20" t="s">
        <v>2</v>
      </c>
      <c r="C1" s="20" t="s">
        <v>3</v>
      </c>
      <c r="D1" s="20" t="s">
        <v>4</v>
      </c>
      <c r="F1" t="s">
        <v>43</v>
      </c>
      <c r="H1" s="41" t="s">
        <v>75</v>
      </c>
      <c r="I1" s="41" t="s">
        <v>76</v>
      </c>
      <c r="Q1" t="s">
        <v>43</v>
      </c>
    </row>
    <row r="2" spans="1:25" ht="18" thickBot="1" x14ac:dyDescent="0.3">
      <c r="A2" s="25">
        <v>38283.9</v>
      </c>
      <c r="B2" s="25">
        <v>38402.449999999997</v>
      </c>
      <c r="C2" s="25">
        <v>38169.599999999999</v>
      </c>
      <c r="D2" s="25">
        <v>38333.08</v>
      </c>
      <c r="E2">
        <f>(D2-$D$24)^2</f>
        <v>80104.565756252137</v>
      </c>
      <c r="I2" s="42"/>
    </row>
    <row r="3" spans="1:25" x14ac:dyDescent="0.25">
      <c r="A3" s="28">
        <v>38727.89</v>
      </c>
      <c r="B3" s="28">
        <v>38788.51</v>
      </c>
      <c r="C3" s="28">
        <v>38550.65</v>
      </c>
      <c r="D3" s="28">
        <v>38614.79</v>
      </c>
      <c r="E3" s="38">
        <f t="shared" ref="E3:E21" si="0">(D3-$D$24)^2</f>
        <v>318928.44390625326</v>
      </c>
      <c r="F3" s="34" t="s">
        <v>44</v>
      </c>
      <c r="G3" s="34"/>
      <c r="Q3" s="34" t="s">
        <v>44</v>
      </c>
      <c r="R3" s="34"/>
    </row>
    <row r="4" spans="1:25" x14ac:dyDescent="0.25">
      <c r="A4" s="25">
        <v>38084.699999999997</v>
      </c>
      <c r="B4" s="25">
        <v>38571.230000000003</v>
      </c>
      <c r="C4" s="25">
        <v>38062.01</v>
      </c>
      <c r="D4" s="25">
        <v>38528.32</v>
      </c>
      <c r="E4" s="38">
        <f t="shared" si="0"/>
        <v>228739.80155625168</v>
      </c>
      <c r="F4" s="31" t="s">
        <v>45</v>
      </c>
      <c r="G4" s="36">
        <v>0.60938403739583669</v>
      </c>
      <c r="Q4" s="31" t="s">
        <v>45</v>
      </c>
      <c r="R4" s="36">
        <v>0.97157986757689641</v>
      </c>
    </row>
    <row r="5" spans="1:25" x14ac:dyDescent="0.25">
      <c r="A5" s="28">
        <v>38062.07</v>
      </c>
      <c r="B5" s="28">
        <v>38119.379999999997</v>
      </c>
      <c r="C5" s="28">
        <v>37734.14</v>
      </c>
      <c r="D5" s="28">
        <v>38050.78</v>
      </c>
      <c r="E5" s="38">
        <f t="shared" si="0"/>
        <v>0.52925625000127041</v>
      </c>
      <c r="F5" s="31" t="s">
        <v>46</v>
      </c>
      <c r="G5" s="31">
        <v>0.37134890503285051</v>
      </c>
      <c r="H5">
        <f>G4^2</f>
        <v>0.37134890503285051</v>
      </c>
      <c r="Q5" s="31" t="s">
        <v>46</v>
      </c>
      <c r="R5" s="31">
        <v>0.94396743908073955</v>
      </c>
      <c r="S5">
        <f>R4^2</f>
        <v>0.94396743908073955</v>
      </c>
    </row>
    <row r="6" spans="1:25" x14ac:dyDescent="0.25">
      <c r="A6" s="25">
        <v>38432.94</v>
      </c>
      <c r="B6" s="25">
        <v>38540.57</v>
      </c>
      <c r="C6" s="25">
        <v>37654.92</v>
      </c>
      <c r="D6" s="25">
        <v>37877.339999999997</v>
      </c>
      <c r="E6" s="38">
        <f t="shared" si="0"/>
        <v>29829.607656250504</v>
      </c>
      <c r="F6" s="31" t="s">
        <v>47</v>
      </c>
      <c r="G6" s="43">
        <v>0.33642384420134219</v>
      </c>
      <c r="Q6" s="31" t="s">
        <v>47</v>
      </c>
      <c r="R6" s="43">
        <v>0.93346133390837815</v>
      </c>
    </row>
    <row r="7" spans="1:25" x14ac:dyDescent="0.25">
      <c r="A7" s="28">
        <v>38456.639999999999</v>
      </c>
      <c r="B7" s="28">
        <v>38516.85</v>
      </c>
      <c r="C7" s="28">
        <v>38215.050000000003</v>
      </c>
      <c r="D7" s="28">
        <v>38310.49</v>
      </c>
      <c r="E7" s="38">
        <f t="shared" si="0"/>
        <v>67827.69140625</v>
      </c>
      <c r="F7" s="31" t="s">
        <v>48</v>
      </c>
      <c r="G7" s="31">
        <v>323.58248941163009</v>
      </c>
      <c r="Q7" s="31" t="s">
        <v>48</v>
      </c>
      <c r="R7" s="31">
        <v>102.46526577749687</v>
      </c>
      <c r="T7">
        <f>(1-R5)*19</f>
        <v>1.0646186574659486</v>
      </c>
      <c r="V7">
        <f>_xlfn.NORM.S.INV(0.95)</f>
        <v>1.6448536269514715</v>
      </c>
    </row>
    <row r="8" spans="1:25" ht="15.75" thickBot="1" x14ac:dyDescent="0.3">
      <c r="A8" s="25">
        <v>38321.129999999997</v>
      </c>
      <c r="B8" s="25">
        <v>38414.370000000003</v>
      </c>
      <c r="C8" s="25">
        <v>38125.81</v>
      </c>
      <c r="D8" s="25">
        <v>38369.629999999997</v>
      </c>
      <c r="E8" s="38">
        <f t="shared" si="0"/>
        <v>102129.77850624963</v>
      </c>
      <c r="F8" s="32" t="s">
        <v>49</v>
      </c>
      <c r="G8" s="32">
        <v>20</v>
      </c>
      <c r="H8">
        <f>(1-G5)*19</f>
        <v>11.944370804375842</v>
      </c>
      <c r="Q8" s="32" t="s">
        <v>49</v>
      </c>
      <c r="R8" s="32">
        <v>20</v>
      </c>
      <c r="T8">
        <f>20-3-1</f>
        <v>16</v>
      </c>
      <c r="V8">
        <f>_xlfn.STDEV.P(A2:A21)</f>
        <v>346.63169000972738</v>
      </c>
    </row>
    <row r="9" spans="1:25" x14ac:dyDescent="0.25">
      <c r="A9" s="28">
        <v>38371.339999999997</v>
      </c>
      <c r="B9" s="28">
        <v>38556.269999999997</v>
      </c>
      <c r="C9" s="28">
        <v>38313.06</v>
      </c>
      <c r="D9" s="28">
        <v>38407.01</v>
      </c>
      <c r="E9" s="38">
        <f t="shared" si="0"/>
        <v>127418.65680625291</v>
      </c>
      <c r="H9">
        <f>20</f>
        <v>20</v>
      </c>
      <c r="I9" s="39">
        <f>1-H8/(H9-2)</f>
        <v>0.33642384420134208</v>
      </c>
      <c r="T9" s="39">
        <f>1-T7/T8</f>
        <v>0.93346133390837815</v>
      </c>
      <c r="V9">
        <f>V7*V8</f>
        <v>570.15839252881824</v>
      </c>
    </row>
    <row r="10" spans="1:25" ht="15.75" thickBot="1" x14ac:dyDescent="0.3">
      <c r="A10" s="25">
        <v>38168.42</v>
      </c>
      <c r="B10" s="25">
        <v>38430.69</v>
      </c>
      <c r="C10" s="25">
        <v>38073.29</v>
      </c>
      <c r="D10" s="25">
        <v>38182.080000000002</v>
      </c>
      <c r="E10" s="38">
        <f t="shared" si="0"/>
        <v>17431.260756250998</v>
      </c>
      <c r="F10" t="s">
        <v>50</v>
      </c>
      <c r="Q10" t="s">
        <v>50</v>
      </c>
    </row>
    <row r="11" spans="1:25" x14ac:dyDescent="0.25">
      <c r="A11" s="28">
        <v>37951.07</v>
      </c>
      <c r="B11" s="28">
        <v>38109.68</v>
      </c>
      <c r="C11" s="28">
        <v>37787.379999999997</v>
      </c>
      <c r="D11" s="28">
        <v>38040.57</v>
      </c>
      <c r="E11" s="38">
        <f t="shared" si="0"/>
        <v>89.917806249966887</v>
      </c>
      <c r="F11" s="33"/>
      <c r="G11" s="33" t="s">
        <v>55</v>
      </c>
      <c r="H11" s="33" t="s">
        <v>56</v>
      </c>
      <c r="I11" s="33" t="s">
        <v>57</v>
      </c>
      <c r="J11" s="33" t="s">
        <v>58</v>
      </c>
      <c r="K11" s="33" t="s">
        <v>59</v>
      </c>
      <c r="Q11" s="33"/>
      <c r="R11" s="33" t="s">
        <v>55</v>
      </c>
      <c r="S11" s="33" t="s">
        <v>56</v>
      </c>
      <c r="T11" s="33" t="s">
        <v>57</v>
      </c>
      <c r="U11" s="33" t="s">
        <v>58</v>
      </c>
      <c r="V11" s="33" t="s">
        <v>59</v>
      </c>
    </row>
    <row r="12" spans="1:25" x14ac:dyDescent="0.25">
      <c r="A12" s="25">
        <v>37946.800000000003</v>
      </c>
      <c r="B12" s="25">
        <v>38221.4</v>
      </c>
      <c r="C12" s="25">
        <v>37755.1</v>
      </c>
      <c r="D12" s="25">
        <v>38025.449999999997</v>
      </c>
      <c r="E12" s="38">
        <f t="shared" si="0"/>
        <v>605.28300625004294</v>
      </c>
      <c r="F12" s="31" t="s">
        <v>51</v>
      </c>
      <c r="G12" s="31">
        <v>1</v>
      </c>
      <c r="H12" s="31">
        <v>1113307.1548061003</v>
      </c>
      <c r="I12" s="31">
        <v>1113307.1548061003</v>
      </c>
      <c r="J12" s="31">
        <v>10.632734666501456</v>
      </c>
      <c r="K12" s="44">
        <v>4.3409867691636744E-3</v>
      </c>
      <c r="Q12" s="31" t="s">
        <v>51</v>
      </c>
      <c r="R12" s="31">
        <v>3</v>
      </c>
      <c r="S12" s="31">
        <v>2830022.3579213494</v>
      </c>
      <c r="T12" s="31">
        <v>943340.78597378312</v>
      </c>
      <c r="U12" s="31">
        <v>89.849418370954211</v>
      </c>
      <c r="V12" s="45">
        <v>3.16209878829168E-10</v>
      </c>
    </row>
    <row r="13" spans="1:25" x14ac:dyDescent="0.25">
      <c r="A13" s="28">
        <v>37892.36</v>
      </c>
      <c r="B13" s="28">
        <v>38139.96</v>
      </c>
      <c r="C13" s="28">
        <v>37550.6</v>
      </c>
      <c r="D13" s="28">
        <v>37663.33</v>
      </c>
      <c r="E13" s="38">
        <f t="shared" si="0"/>
        <v>149554.29200624707</v>
      </c>
      <c r="F13" s="31" t="s">
        <v>52</v>
      </c>
      <c r="G13" s="31">
        <v>18</v>
      </c>
      <c r="H13" s="31">
        <v>1884701.2941688984</v>
      </c>
      <c r="I13" s="31">
        <v>104705.62745382769</v>
      </c>
      <c r="J13" s="31"/>
      <c r="K13" s="31"/>
      <c r="Q13" s="31" t="s">
        <v>52</v>
      </c>
      <c r="R13" s="31">
        <v>16</v>
      </c>
      <c r="S13" s="31">
        <v>167986.09105364914</v>
      </c>
      <c r="T13" s="31">
        <v>10499.130690853071</v>
      </c>
      <c r="U13" s="31"/>
      <c r="V13" s="31"/>
    </row>
    <row r="14" spans="1:25" ht="15.75" thickBot="1" x14ac:dyDescent="0.3">
      <c r="A14" s="25">
        <v>37092.86</v>
      </c>
      <c r="B14" s="25">
        <v>37745.599999999999</v>
      </c>
      <c r="C14" s="25">
        <v>36987.730000000003</v>
      </c>
      <c r="D14" s="25">
        <v>37687.910000000003</v>
      </c>
      <c r="E14" s="38">
        <f t="shared" si="0"/>
        <v>131147.19030624599</v>
      </c>
      <c r="F14" s="32" t="s">
        <v>53</v>
      </c>
      <c r="G14" s="32">
        <v>19</v>
      </c>
      <c r="H14" s="32">
        <v>2998008.4489749987</v>
      </c>
      <c r="I14" s="32"/>
      <c r="J14" s="32"/>
      <c r="K14" s="32"/>
      <c r="Q14" s="32" t="s">
        <v>53</v>
      </c>
      <c r="R14" s="32">
        <v>19</v>
      </c>
      <c r="S14" s="32">
        <v>2998008.4489749987</v>
      </c>
      <c r="T14" s="32"/>
      <c r="U14" s="32"/>
      <c r="V14" s="32"/>
    </row>
    <row r="15" spans="1:25" ht="15.75" thickBot="1" x14ac:dyDescent="0.3">
      <c r="A15" s="28">
        <v>37595.730000000003</v>
      </c>
      <c r="B15" s="28">
        <v>37596.019999999997</v>
      </c>
      <c r="C15" s="28">
        <v>36911.230000000003</v>
      </c>
      <c r="D15" s="28">
        <v>36939.599999999999</v>
      </c>
      <c r="E15" s="38">
        <f t="shared" si="0"/>
        <v>1233104.7547562488</v>
      </c>
    </row>
    <row r="16" spans="1:25" x14ac:dyDescent="0.25">
      <c r="A16" s="25">
        <v>37847.879999999997</v>
      </c>
      <c r="B16" s="25">
        <v>37897.78</v>
      </c>
      <c r="C16" s="25">
        <v>37431.68</v>
      </c>
      <c r="D16" s="25">
        <v>37606.89</v>
      </c>
      <c r="E16" s="38">
        <f t="shared" si="0"/>
        <v>196393.00140624872</v>
      </c>
      <c r="F16" s="33"/>
      <c r="G16" s="33" t="s">
        <v>60</v>
      </c>
      <c r="H16" s="33" t="s">
        <v>48</v>
      </c>
      <c r="I16" s="33" t="s">
        <v>61</v>
      </c>
      <c r="J16" s="33" t="s">
        <v>62</v>
      </c>
      <c r="K16" s="33" t="s">
        <v>63</v>
      </c>
      <c r="L16" s="33" t="s">
        <v>64</v>
      </c>
      <c r="M16" s="33" t="s">
        <v>65</v>
      </c>
      <c r="N16" s="33" t="s">
        <v>66</v>
      </c>
      <c r="Q16" s="33"/>
      <c r="R16" s="33" t="s">
        <v>60</v>
      </c>
      <c r="S16" s="33" t="s">
        <v>48</v>
      </c>
      <c r="T16" s="33" t="s">
        <v>61</v>
      </c>
      <c r="U16" s="33" t="s">
        <v>62</v>
      </c>
      <c r="V16" s="33" t="s">
        <v>63</v>
      </c>
      <c r="W16" s="33" t="s">
        <v>64</v>
      </c>
      <c r="X16" s="33" t="s">
        <v>65</v>
      </c>
      <c r="Y16" s="33" t="s">
        <v>66</v>
      </c>
    </row>
    <row r="17" spans="1:25" x14ac:dyDescent="0.25">
      <c r="A17" s="28">
        <v>38262.83</v>
      </c>
      <c r="B17" s="28">
        <v>38413.81</v>
      </c>
      <c r="C17" s="28">
        <v>37678.42</v>
      </c>
      <c r="D17" s="28">
        <v>37736.07</v>
      </c>
      <c r="E17" s="38">
        <f t="shared" si="0"/>
        <v>98585.010306248907</v>
      </c>
      <c r="F17" s="31" t="s">
        <v>54</v>
      </c>
      <c r="G17" s="31">
        <v>12110.361805780278</v>
      </c>
      <c r="H17" s="31">
        <v>7955.3678986854393</v>
      </c>
      <c r="I17" s="31">
        <v>1.5222880902568212</v>
      </c>
      <c r="J17" s="31">
        <v>0.14531127870128924</v>
      </c>
      <c r="K17" s="31">
        <v>-4603.245950793993</v>
      </c>
      <c r="L17" s="31">
        <v>28823.969562354549</v>
      </c>
      <c r="M17" s="31">
        <v>-4603.245950793993</v>
      </c>
      <c r="N17" s="31">
        <v>28823.969562354549</v>
      </c>
      <c r="Q17" s="31" t="s">
        <v>54</v>
      </c>
      <c r="R17" s="31">
        <v>3740.049578241189</v>
      </c>
      <c r="S17" s="31">
        <v>3089.7538489235485</v>
      </c>
      <c r="T17" s="31">
        <v>1.2104684583673873</v>
      </c>
      <c r="U17" s="31">
        <v>0.24367804926966549</v>
      </c>
      <c r="V17" s="31">
        <v>-2809.9359793811109</v>
      </c>
      <c r="W17" s="31">
        <v>10290.035135863489</v>
      </c>
      <c r="X17" s="31">
        <v>-2809.9359793811109</v>
      </c>
      <c r="Y17" s="31">
        <v>10290.035135863489</v>
      </c>
    </row>
    <row r="18" spans="1:25" ht="15.75" thickBot="1" x14ac:dyDescent="0.3">
      <c r="A18" s="25">
        <v>38427.15</v>
      </c>
      <c r="B18" s="25">
        <v>38617.03</v>
      </c>
      <c r="C18" s="25">
        <v>37884.410000000003</v>
      </c>
      <c r="D18" s="25">
        <v>38071.129999999997</v>
      </c>
      <c r="E18" s="38">
        <f t="shared" si="0"/>
        <v>444.26100624997548</v>
      </c>
      <c r="F18" s="32" t="s">
        <v>1</v>
      </c>
      <c r="G18" s="32">
        <v>0.68065060935407518</v>
      </c>
      <c r="H18" s="32">
        <v>0.20873811123059927</v>
      </c>
      <c r="I18" s="32">
        <v>3.2607874304378464</v>
      </c>
      <c r="J18" s="46">
        <v>4.3409867691636744E-3</v>
      </c>
      <c r="K18" s="32">
        <v>0.24210811083142386</v>
      </c>
      <c r="L18" s="32">
        <v>1.1191931078767265</v>
      </c>
      <c r="M18" s="32">
        <v>0.24210811083142386</v>
      </c>
      <c r="N18" s="32">
        <v>1.1191931078767265</v>
      </c>
      <c r="Q18" s="31" t="s">
        <v>1</v>
      </c>
      <c r="R18" s="31">
        <v>-0.79805928768407752</v>
      </c>
      <c r="S18" s="31">
        <v>0.13904860962912102</v>
      </c>
      <c r="T18" s="31">
        <v>-5.7394265919861418</v>
      </c>
      <c r="U18" s="31">
        <v>3.0447670405395303E-5</v>
      </c>
      <c r="V18" s="31">
        <v>-1.0928291720861987</v>
      </c>
      <c r="W18" s="31">
        <v>-0.50328940328195626</v>
      </c>
      <c r="X18" s="31">
        <v>-1.0928291720861987</v>
      </c>
      <c r="Y18" s="31">
        <v>-0.50328940328195626</v>
      </c>
    </row>
    <row r="19" spans="1:25" x14ac:dyDescent="0.25">
      <c r="A19" s="28">
        <v>38052.18</v>
      </c>
      <c r="B19" s="28">
        <v>38554.720000000001</v>
      </c>
      <c r="C19" s="28">
        <v>37998.129999999997</v>
      </c>
      <c r="D19" s="28">
        <v>38492.949999999997</v>
      </c>
      <c r="E19" s="38">
        <f t="shared" si="0"/>
        <v>196158.19550624923</v>
      </c>
      <c r="Q19" s="31" t="s">
        <v>2</v>
      </c>
      <c r="R19" s="31">
        <v>0.68074465726388667</v>
      </c>
      <c r="S19" s="31">
        <v>0.19252401014514403</v>
      </c>
      <c r="T19" s="31">
        <v>3.5358948567021464</v>
      </c>
      <c r="U19" s="31">
        <v>2.7471598795838575E-3</v>
      </c>
      <c r="V19" s="31">
        <v>0.27261198792986918</v>
      </c>
      <c r="W19" s="31">
        <v>1.0888773265979041</v>
      </c>
      <c r="X19" s="31">
        <v>0.27261198792986918</v>
      </c>
      <c r="Y19" s="31">
        <v>1.0888773265979041</v>
      </c>
    </row>
    <row r="20" spans="1:25" ht="22.5" customHeight="1" thickBot="1" x14ac:dyDescent="0.3">
      <c r="A20" s="25">
        <v>38275.339999999997</v>
      </c>
      <c r="B20" s="25">
        <v>38275.339999999997</v>
      </c>
      <c r="C20" s="25">
        <v>37769.440000000002</v>
      </c>
      <c r="D20" s="25">
        <v>37934.730000000003</v>
      </c>
      <c r="E20" s="38">
        <f t="shared" si="0"/>
        <v>13299.279006248791</v>
      </c>
      <c r="I20" s="41" t="s">
        <v>77</v>
      </c>
      <c r="J20" s="41" t="s">
        <v>78</v>
      </c>
      <c r="Q20" s="32" t="s">
        <v>3</v>
      </c>
      <c r="R20" s="32">
        <v>1.0218551989020215</v>
      </c>
      <c r="S20" s="32">
        <v>0.13049435792084796</v>
      </c>
      <c r="T20" s="32">
        <v>7.8306465902673983</v>
      </c>
      <c r="U20" s="32">
        <v>7.3115179574640049E-7</v>
      </c>
      <c r="V20" s="32">
        <v>0.74521951802714081</v>
      </c>
      <c r="W20" s="32">
        <v>1.2984908797769021</v>
      </c>
      <c r="X20" s="32">
        <v>0.74521951802714081</v>
      </c>
      <c r="Y20" s="32">
        <v>1.2984908797769021</v>
      </c>
    </row>
    <row r="21" spans="1:25" x14ac:dyDescent="0.25">
      <c r="A21" s="28">
        <v>37949.589999999997</v>
      </c>
      <c r="B21" s="28">
        <v>38235.730000000003</v>
      </c>
      <c r="C21" s="28">
        <v>37748.410000000003</v>
      </c>
      <c r="D21" s="28">
        <v>38128.9</v>
      </c>
      <c r="E21" s="38">
        <f t="shared" si="0"/>
        <v>6216.9282562505505</v>
      </c>
    </row>
    <row r="22" spans="1:25" x14ac:dyDescent="0.25">
      <c r="E22" s="38">
        <f>SUM(E2:E21)</f>
        <v>2998008.4489749987</v>
      </c>
      <c r="F22" t="s">
        <v>67</v>
      </c>
    </row>
    <row r="23" spans="1:25" ht="15.75" thickBot="1" x14ac:dyDescent="0.3"/>
    <row r="24" spans="1:25" x14ac:dyDescent="0.25">
      <c r="D24">
        <f>AVERAGE(D2:D21)</f>
        <v>38050.052499999998</v>
      </c>
      <c r="F24" s="33" t="s">
        <v>68</v>
      </c>
      <c r="G24" s="33" t="s">
        <v>69</v>
      </c>
      <c r="H24" s="33" t="s">
        <v>70</v>
      </c>
      <c r="I24" s="20" t="s">
        <v>4</v>
      </c>
      <c r="Q24" t="s">
        <v>67</v>
      </c>
    </row>
    <row r="25" spans="1:25" ht="15.75" thickBot="1" x14ac:dyDescent="0.3">
      <c r="F25" s="31">
        <v>1</v>
      </c>
      <c r="G25" s="31">
        <v>38168.321669230761</v>
      </c>
      <c r="H25" s="31">
        <v>164.75833076924027</v>
      </c>
      <c r="I25" s="25">
        <v>38333.08</v>
      </c>
      <c r="K25">
        <f>H25^2</f>
        <v>27145.307557866385</v>
      </c>
    </row>
    <row r="26" spans="1:25" x14ac:dyDescent="0.25">
      <c r="F26" s="31">
        <v>2</v>
      </c>
      <c r="G26" s="31">
        <v>38470.523733277871</v>
      </c>
      <c r="H26" s="31">
        <v>144.26626672213024</v>
      </c>
      <c r="I26" s="28">
        <v>38614.79</v>
      </c>
      <c r="J26">
        <f>CORREL(G25:G44,I25:I44)</f>
        <v>0.60938403739583569</v>
      </c>
      <c r="K26" s="38">
        <f t="shared" ref="K26:K44" si="1">H26^2</f>
        <v>20812.755713940824</v>
      </c>
      <c r="Q26" s="33" t="s">
        <v>68</v>
      </c>
      <c r="R26" s="33" t="s">
        <v>69</v>
      </c>
      <c r="S26" s="33" t="s">
        <v>70</v>
      </c>
      <c r="T26" s="20" t="s">
        <v>4</v>
      </c>
      <c r="U26">
        <f>CORREL(R27:R46,T27:T46)</f>
        <v>0.97157986757689685</v>
      </c>
    </row>
    <row r="27" spans="1:25" x14ac:dyDescent="0.25">
      <c r="F27" s="31">
        <v>3</v>
      </c>
      <c r="G27" s="31">
        <v>38032.736067847422</v>
      </c>
      <c r="H27" s="31">
        <v>495.5839321525782</v>
      </c>
      <c r="I27" s="25">
        <v>38528.32</v>
      </c>
      <c r="K27" s="38">
        <f t="shared" si="1"/>
        <v>245603.43380781123</v>
      </c>
      <c r="Q27" s="31">
        <v>1</v>
      </c>
      <c r="R27" s="31">
        <v>38333.294477826872</v>
      </c>
      <c r="S27" s="31">
        <v>-0.21447782687027939</v>
      </c>
      <c r="T27" s="25">
        <v>38333.08</v>
      </c>
      <c r="U27">
        <f>S27^2</f>
        <v>4.6000738218997542E-2</v>
      </c>
    </row>
    <row r="28" spans="1:25" x14ac:dyDescent="0.25">
      <c r="F28" s="31">
        <v>4</v>
      </c>
      <c r="G28" s="31">
        <v>38017.33294455774</v>
      </c>
      <c r="H28" s="31">
        <v>33.447055442258716</v>
      </c>
      <c r="I28" s="28">
        <v>38050.78</v>
      </c>
      <c r="K28" s="38">
        <f t="shared" si="1"/>
        <v>1118.7055177575285</v>
      </c>
      <c r="Q28" s="31">
        <v>2</v>
      </c>
      <c r="R28" s="31">
        <v>38631.150340612934</v>
      </c>
      <c r="S28" s="31">
        <v>-16.360340612933214</v>
      </c>
      <c r="T28" s="28">
        <v>38614.79</v>
      </c>
      <c r="U28" s="47">
        <f t="shared" ref="U28:U46" si="2">S28^2</f>
        <v>267.66074497119195</v>
      </c>
    </row>
    <row r="29" spans="1:25" x14ac:dyDescent="0.25">
      <c r="F29" s="31">
        <v>5</v>
      </c>
      <c r="G29" s="31">
        <v>38269.765836048886</v>
      </c>
      <c r="H29" s="31">
        <v>-392.42583604888932</v>
      </c>
      <c r="I29" s="25">
        <v>37877.339999999997</v>
      </c>
      <c r="K29" s="38">
        <f t="shared" si="1"/>
        <v>153998.03679866975</v>
      </c>
      <c r="Q29" s="31">
        <v>3</v>
      </c>
      <c r="R29" s="31">
        <v>38497.222570336686</v>
      </c>
      <c r="S29" s="31">
        <v>31.09742966331396</v>
      </c>
      <c r="T29" s="25">
        <v>38528.32</v>
      </c>
      <c r="U29" s="47">
        <f t="shared" si="2"/>
        <v>967.05013166475896</v>
      </c>
    </row>
    <row r="30" spans="1:25" x14ac:dyDescent="0.25">
      <c r="F30" s="31">
        <v>6</v>
      </c>
      <c r="G30" s="31">
        <v>38285.897255490578</v>
      </c>
      <c r="H30" s="31">
        <v>24.592744509420299</v>
      </c>
      <c r="I30" s="28">
        <v>38310.49</v>
      </c>
      <c r="K30" s="38">
        <f t="shared" si="1"/>
        <v>604.80308250562223</v>
      </c>
      <c r="Q30" s="31">
        <v>4</v>
      </c>
      <c r="R30" s="31">
        <v>37872.652514568268</v>
      </c>
      <c r="S30" s="31">
        <v>178.12748543173075</v>
      </c>
      <c r="T30" s="28">
        <v>38050.78</v>
      </c>
      <c r="U30" s="47">
        <f t="shared" si="2"/>
        <v>31729.40106623145</v>
      </c>
    </row>
    <row r="31" spans="1:25" x14ac:dyDescent="0.25">
      <c r="F31" s="31">
        <v>7</v>
      </c>
      <c r="G31" s="31">
        <v>38193.662291417008</v>
      </c>
      <c r="H31" s="31">
        <v>175.96770858298987</v>
      </c>
      <c r="I31" s="25">
        <v>38369.629999999997</v>
      </c>
      <c r="K31" s="38">
        <f t="shared" si="1"/>
        <v>30964.634463948049</v>
      </c>
      <c r="Q31" s="31">
        <v>5</v>
      </c>
      <c r="R31" s="31">
        <v>37782.447739880838</v>
      </c>
      <c r="S31" s="31">
        <v>94.892260119158891</v>
      </c>
      <c r="T31" s="25">
        <v>37877.339999999997</v>
      </c>
      <c r="U31" s="47">
        <f t="shared" si="2"/>
        <v>9004.5410305221121</v>
      </c>
    </row>
    <row r="32" spans="1:25" x14ac:dyDescent="0.25">
      <c r="F32" s="31">
        <v>8</v>
      </c>
      <c r="G32" s="31">
        <v>38227.837758512673</v>
      </c>
      <c r="H32" s="31">
        <v>179.1722414873293</v>
      </c>
      <c r="I32" s="28">
        <v>38407.01</v>
      </c>
      <c r="K32" s="38">
        <f t="shared" si="1"/>
        <v>32102.692119593848</v>
      </c>
      <c r="Q32" s="31">
        <v>6</v>
      </c>
      <c r="R32" s="31">
        <v>38319.758224053425</v>
      </c>
      <c r="S32" s="31">
        <v>-9.2682240534268203</v>
      </c>
      <c r="T32" s="28">
        <v>38310.49</v>
      </c>
      <c r="U32" s="47">
        <f t="shared" si="2"/>
        <v>85.899977104519479</v>
      </c>
    </row>
    <row r="33" spans="6:22" x14ac:dyDescent="0.25">
      <c r="F33" s="31">
        <v>9</v>
      </c>
      <c r="G33" s="31">
        <v>38089.720136862546</v>
      </c>
      <c r="H33" s="31">
        <v>92.35986313745525</v>
      </c>
      <c r="I33" s="25">
        <v>38182.080000000002</v>
      </c>
      <c r="K33" s="38">
        <f t="shared" si="1"/>
        <v>8530.3443187694647</v>
      </c>
      <c r="Q33" s="31">
        <v>7</v>
      </c>
      <c r="R33" s="31">
        <v>38266.95016770107</v>
      </c>
      <c r="S33" s="31">
        <v>102.67983229892707</v>
      </c>
      <c r="T33" s="25">
        <v>38369.629999999997</v>
      </c>
      <c r="U33" s="47">
        <f t="shared" si="2"/>
        <v>10543.147960935787</v>
      </c>
    </row>
    <row r="34" spans="6:22" x14ac:dyDescent="0.25">
      <c r="F34" s="31">
        <v>10</v>
      </c>
      <c r="G34" s="31">
        <v>37941.780726919438</v>
      </c>
      <c r="H34" s="31">
        <v>98.789273080561543</v>
      </c>
      <c r="I34" s="28">
        <v>38040.57</v>
      </c>
      <c r="K34" s="38">
        <f t="shared" si="1"/>
        <v>9759.320475785762</v>
      </c>
      <c r="Q34" s="31">
        <v>8</v>
      </c>
      <c r="R34" s="31">
        <v>38514.819663726594</v>
      </c>
      <c r="S34" s="31">
        <v>-107.80966372659168</v>
      </c>
      <c r="T34" s="28">
        <v>38407.01</v>
      </c>
      <c r="U34" s="47">
        <f t="shared" si="2"/>
        <v>11622.923592840778</v>
      </c>
    </row>
    <row r="35" spans="6:22" x14ac:dyDescent="0.25">
      <c r="F35" s="31">
        <v>11</v>
      </c>
      <c r="G35" s="31">
        <v>37938.874348817495</v>
      </c>
      <c r="H35" s="31">
        <v>86.575651182502043</v>
      </c>
      <c r="I35" s="25">
        <v>38025.449999999997</v>
      </c>
      <c r="K35" s="38">
        <f t="shared" si="1"/>
        <v>7495.3433776742677</v>
      </c>
      <c r="Q35" s="31">
        <v>9</v>
      </c>
      <c r="R35" s="31">
        <v>38346.263719283517</v>
      </c>
      <c r="S35" s="31">
        <v>-164.18371928351553</v>
      </c>
      <c r="T35" s="25">
        <v>38182.080000000002</v>
      </c>
      <c r="U35" s="47">
        <f t="shared" si="2"/>
        <v>26956.29367776823</v>
      </c>
    </row>
    <row r="36" spans="6:22" x14ac:dyDescent="0.25">
      <c r="F36" s="31">
        <v>12</v>
      </c>
      <c r="G36" s="31">
        <v>37901.819729644267</v>
      </c>
      <c r="H36" s="31">
        <v>-238.48972964426503</v>
      </c>
      <c r="I36" s="28">
        <v>37663.33</v>
      </c>
      <c r="K36" s="38">
        <f t="shared" si="1"/>
        <v>56877.351145794622</v>
      </c>
      <c r="Q36" s="31">
        <v>10</v>
      </c>
      <c r="R36" s="31">
        <v>38009.037443115289</v>
      </c>
      <c r="S36" s="31">
        <v>31.532556884711084</v>
      </c>
      <c r="T36" s="28">
        <v>38040.57</v>
      </c>
      <c r="U36" s="47">
        <f t="shared" si="2"/>
        <v>994.30214368754037</v>
      </c>
    </row>
    <row r="37" spans="6:22" x14ac:dyDescent="0.25">
      <c r="F37" s="31">
        <v>13</v>
      </c>
      <c r="G37" s="31">
        <v>37357.639567465681</v>
      </c>
      <c r="H37" s="31">
        <v>330.27043253432203</v>
      </c>
      <c r="I37" s="25">
        <v>37687.910000000003</v>
      </c>
      <c r="K37" s="38">
        <f t="shared" si="1"/>
        <v>109078.55860640816</v>
      </c>
      <c r="Q37" s="31">
        <v>11</v>
      </c>
      <c r="R37" s="31">
        <v>38055.512463562656</v>
      </c>
      <c r="S37" s="31">
        <v>-30.062463562659104</v>
      </c>
      <c r="T37" s="25">
        <v>38025.449999999997</v>
      </c>
      <c r="U37" s="47">
        <f t="shared" si="2"/>
        <v>903.75171545620628</v>
      </c>
    </row>
    <row r="38" spans="6:22" x14ac:dyDescent="0.25">
      <c r="F38" s="31">
        <v>14</v>
      </c>
      <c r="G38" s="31">
        <v>37699.918339391566</v>
      </c>
      <c r="H38" s="31">
        <v>-760.31833939156786</v>
      </c>
      <c r="I38" s="28">
        <v>36939.599999999999</v>
      </c>
      <c r="K38" s="38">
        <f t="shared" si="1"/>
        <v>578083.97721515142</v>
      </c>
      <c r="Q38" s="31">
        <v>12</v>
      </c>
      <c r="R38" s="31">
        <v>37834.54957812115</v>
      </c>
      <c r="S38" s="31">
        <v>-171.21957812114852</v>
      </c>
      <c r="T38" s="28">
        <v>37663.33</v>
      </c>
      <c r="U38" s="47">
        <f t="shared" si="2"/>
        <v>29316.143931984079</v>
      </c>
    </row>
    <row r="39" spans="6:22" x14ac:dyDescent="0.25">
      <c r="F39" s="31">
        <v>15</v>
      </c>
      <c r="G39" s="31">
        <v>37871.544390540192</v>
      </c>
      <c r="H39" s="31">
        <v>-264.65439054019225</v>
      </c>
      <c r="I39" s="25">
        <v>37606.89</v>
      </c>
      <c r="K39" s="38">
        <f t="shared" si="1"/>
        <v>70041.94643220061</v>
      </c>
      <c r="Q39" s="31">
        <v>13</v>
      </c>
      <c r="R39" s="31">
        <v>37628.967879780008</v>
      </c>
      <c r="S39" s="31">
        <v>58.942120219995559</v>
      </c>
      <c r="T39" s="25">
        <v>37687.910000000003</v>
      </c>
      <c r="U39" s="47">
        <f t="shared" si="2"/>
        <v>3474.1735360284092</v>
      </c>
    </row>
    <row r="40" spans="6:22" x14ac:dyDescent="0.25">
      <c r="F40" s="31">
        <v>16</v>
      </c>
      <c r="G40" s="31">
        <v>38153.98036089167</v>
      </c>
      <c r="H40" s="31">
        <v>-417.91036089167028</v>
      </c>
      <c r="I40" s="28">
        <v>37736.07</v>
      </c>
      <c r="K40" s="38">
        <f t="shared" si="1"/>
        <v>174649.06974060609</v>
      </c>
      <c r="Q40" s="31">
        <v>14</v>
      </c>
      <c r="R40" s="31">
        <v>37047.65009723277</v>
      </c>
      <c r="S40" s="31">
        <v>-108.0500972327718</v>
      </c>
      <c r="T40" s="28">
        <v>36939.599999999999</v>
      </c>
      <c r="U40" s="47">
        <f t="shared" si="2"/>
        <v>11674.82351201144</v>
      </c>
    </row>
    <row r="41" spans="6:22" x14ac:dyDescent="0.25">
      <c r="F41" s="31">
        <v>17</v>
      </c>
      <c r="G41" s="31">
        <v>38265.824869020726</v>
      </c>
      <c r="H41" s="31">
        <v>-194.69486902072822</v>
      </c>
      <c r="I41" s="25">
        <v>38071.129999999997</v>
      </c>
      <c r="K41" s="38">
        <f t="shared" si="1"/>
        <v>37906.09202299852</v>
      </c>
      <c r="Q41" s="31">
        <v>15</v>
      </c>
      <c r="R41" s="31">
        <v>37583.665493887747</v>
      </c>
      <c r="S41" s="31">
        <v>23.224506112252129</v>
      </c>
      <c r="T41" s="25">
        <v>37606.89</v>
      </c>
      <c r="U41" s="47">
        <f t="shared" si="2"/>
        <v>539.37768415803646</v>
      </c>
    </row>
    <row r="42" spans="6:22" x14ac:dyDescent="0.25">
      <c r="F42" s="31">
        <v>18</v>
      </c>
      <c r="G42" s="31">
        <v>38010.601310031227</v>
      </c>
      <c r="H42" s="31">
        <v>482.34868996877049</v>
      </c>
      <c r="I42" s="28">
        <v>38492.949999999997</v>
      </c>
      <c r="K42" s="38">
        <f t="shared" si="1"/>
        <v>232660.25871458906</v>
      </c>
      <c r="Q42" s="31">
        <v>16</v>
      </c>
      <c r="R42" s="31">
        <v>37855.928009728203</v>
      </c>
      <c r="S42" s="31">
        <v>-119.85800972820289</v>
      </c>
      <c r="T42" s="28">
        <v>37736.07</v>
      </c>
      <c r="U42" s="47">
        <f t="shared" si="2"/>
        <v>14365.942496005979</v>
      </c>
    </row>
    <row r="43" spans="6:22" x14ac:dyDescent="0.25">
      <c r="F43" s="31">
        <v>19</v>
      </c>
      <c r="G43" s="31">
        <v>38162.495300014678</v>
      </c>
      <c r="H43" s="31">
        <v>-227.76530001467472</v>
      </c>
      <c r="I43" s="25">
        <v>37934.730000000003</v>
      </c>
      <c r="K43" s="38">
        <f t="shared" si="1"/>
        <v>51877.031890774786</v>
      </c>
      <c r="Q43" s="31">
        <v>17</v>
      </c>
      <c r="R43" s="31">
        <v>38073.623789246951</v>
      </c>
      <c r="S43" s="31">
        <v>-2.4937892469533836</v>
      </c>
      <c r="T43" s="25">
        <v>38071.129999999997</v>
      </c>
      <c r="U43" s="47">
        <f t="shared" si="2"/>
        <v>6.2189848082203234</v>
      </c>
    </row>
    <row r="44" spans="6:22" ht="15.75" thickBot="1" x14ac:dyDescent="0.3">
      <c r="F44" s="32">
        <v>20</v>
      </c>
      <c r="G44" s="32">
        <v>37940.773364017594</v>
      </c>
      <c r="H44" s="32">
        <v>188.12663598240761</v>
      </c>
      <c r="I44" s="28">
        <v>38128.9</v>
      </c>
      <c r="K44" s="38">
        <f t="shared" si="1"/>
        <v>35391.631166057297</v>
      </c>
      <c r="Q44" s="31">
        <v>18</v>
      </c>
      <c r="R44" s="31">
        <v>38446.660253974871</v>
      </c>
      <c r="S44" s="31">
        <v>46.289746025126078</v>
      </c>
      <c r="T44" s="28">
        <v>38492.949999999997</v>
      </c>
      <c r="U44" s="47">
        <f t="shared" si="2"/>
        <v>2142.7405870706757</v>
      </c>
    </row>
    <row r="45" spans="6:22" x14ac:dyDescent="0.25">
      <c r="J45" s="39"/>
      <c r="K45" s="39">
        <f>SUM(K25:K44)</f>
        <v>1884701.2941689033</v>
      </c>
      <c r="L45" s="48">
        <f>SQRT(K45/18)</f>
        <v>323.58248941163049</v>
      </c>
      <c r="Q45" s="31">
        <v>19</v>
      </c>
      <c r="R45" s="31">
        <v>37844.690835552014</v>
      </c>
      <c r="S45" s="31">
        <v>90.039164447989606</v>
      </c>
      <c r="T45" s="25">
        <v>37934.730000000003</v>
      </c>
      <c r="U45" s="47">
        <f t="shared" si="2"/>
        <v>8107.0511344921151</v>
      </c>
    </row>
    <row r="46" spans="6:22" ht="15.75" thickBot="1" x14ac:dyDescent="0.3">
      <c r="H46">
        <f>E22-K45</f>
        <v>1113307.1548060954</v>
      </c>
      <c r="J46" s="39"/>
      <c r="K46" s="40">
        <f>K45/E22</f>
        <v>0.6286510949671511</v>
      </c>
      <c r="L46" s="48" t="s">
        <v>79</v>
      </c>
      <c r="Q46" s="32">
        <v>20</v>
      </c>
      <c r="R46" s="32">
        <v>38056.204737807973</v>
      </c>
      <c r="S46" s="32">
        <v>72.695262192028167</v>
      </c>
      <c r="T46" s="28">
        <v>38128.9</v>
      </c>
      <c r="U46" s="47">
        <f t="shared" si="2"/>
        <v>5284.6011451677196</v>
      </c>
    </row>
    <row r="47" spans="6:22" x14ac:dyDescent="0.25">
      <c r="H47">
        <f>H46/E22</f>
        <v>0.3713489050328489</v>
      </c>
      <c r="J47" s="39" t="s">
        <v>74</v>
      </c>
      <c r="K47" s="39">
        <f>1-K46</f>
        <v>0.3713489050328489</v>
      </c>
      <c r="U47">
        <f>SUM(U27:U46)</f>
        <v>167986.09105364748</v>
      </c>
      <c r="V47" s="48">
        <f>SQRT(U47/16)</f>
        <v>102.46526577749637</v>
      </c>
    </row>
    <row r="48" spans="6:22" x14ac:dyDescent="0.25">
      <c r="V48" s="48" t="s">
        <v>79</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5329-1C7B-491D-AE69-02377D35973B}">
  <dimension ref="A1:G248"/>
  <sheetViews>
    <sheetView workbookViewId="0">
      <selection activeCell="J2" sqref="J2"/>
    </sheetView>
  </sheetViews>
  <sheetFormatPr defaultRowHeight="15" x14ac:dyDescent="0.25"/>
  <cols>
    <col min="1" max="1" width="11" bestFit="1" customWidth="1"/>
    <col min="2" max="6" width="10.42578125" bestFit="1" customWidth="1"/>
    <col min="7" max="7" width="9.42578125" bestFit="1" customWidth="1"/>
  </cols>
  <sheetData>
    <row r="1" spans="1:7" ht="15.75" thickBot="1" x14ac:dyDescent="0.3">
      <c r="A1" s="7" t="s">
        <v>0</v>
      </c>
      <c r="B1" s="8" t="s">
        <v>1</v>
      </c>
      <c r="C1" s="8" t="s">
        <v>2</v>
      </c>
      <c r="D1" s="8" t="s">
        <v>3</v>
      </c>
      <c r="E1" s="8" t="s">
        <v>4</v>
      </c>
      <c r="F1" s="8" t="s">
        <v>5</v>
      </c>
      <c r="G1" s="8" t="s">
        <v>6</v>
      </c>
    </row>
    <row r="2" spans="1:7" ht="15.75" thickBot="1" x14ac:dyDescent="0.3">
      <c r="A2" s="9">
        <v>43965</v>
      </c>
      <c r="B2" s="10">
        <v>31466.33</v>
      </c>
      <c r="C2" s="10">
        <v>31630.94</v>
      </c>
      <c r="D2" s="10">
        <v>31052.65</v>
      </c>
      <c r="E2" s="10">
        <v>31122.89</v>
      </c>
      <c r="F2" s="10">
        <v>31122.89</v>
      </c>
      <c r="G2" s="11" t="s">
        <v>7</v>
      </c>
    </row>
    <row r="3" spans="1:7" ht="15.75" thickBot="1" x14ac:dyDescent="0.3">
      <c r="A3" s="9">
        <v>43964</v>
      </c>
      <c r="B3" s="10">
        <v>32841.870000000003</v>
      </c>
      <c r="C3" s="10">
        <v>32845.480000000003</v>
      </c>
      <c r="D3" s="10">
        <v>31901.919999999998</v>
      </c>
      <c r="E3" s="10">
        <v>32008.61</v>
      </c>
      <c r="F3" s="10">
        <v>32008.61</v>
      </c>
      <c r="G3" s="12">
        <v>18400</v>
      </c>
    </row>
    <row r="4" spans="1:7" ht="15.75" thickBot="1" x14ac:dyDescent="0.3">
      <c r="A4" s="9">
        <v>43963</v>
      </c>
      <c r="B4" s="10">
        <v>31342.93</v>
      </c>
      <c r="C4" s="10">
        <v>31536.89</v>
      </c>
      <c r="D4" s="10">
        <v>30844.66</v>
      </c>
      <c r="E4" s="10">
        <v>31371.119999999999</v>
      </c>
      <c r="F4" s="10">
        <v>31371.119999999999</v>
      </c>
      <c r="G4" s="12">
        <v>23100</v>
      </c>
    </row>
    <row r="5" spans="1:7" ht="15.75" thickBot="1" x14ac:dyDescent="0.3">
      <c r="A5" s="9">
        <v>43962</v>
      </c>
      <c r="B5" s="10">
        <v>32030.34</v>
      </c>
      <c r="C5" s="10">
        <v>32301.58</v>
      </c>
      <c r="D5" s="10">
        <v>31500.87</v>
      </c>
      <c r="E5" s="10">
        <v>31561.22</v>
      </c>
      <c r="F5" s="10">
        <v>31561.22</v>
      </c>
      <c r="G5" s="12">
        <v>18100</v>
      </c>
    </row>
    <row r="6" spans="1:7" ht="15.75" thickBot="1" x14ac:dyDescent="0.3">
      <c r="A6" s="9">
        <v>43959</v>
      </c>
      <c r="B6" s="10">
        <v>32083.32</v>
      </c>
      <c r="C6" s="10">
        <v>32088.51</v>
      </c>
      <c r="D6" s="10">
        <v>31598</v>
      </c>
      <c r="E6" s="10">
        <v>31642.7</v>
      </c>
      <c r="F6" s="10">
        <v>31642.7</v>
      </c>
      <c r="G6" s="12">
        <v>15900</v>
      </c>
    </row>
    <row r="7" spans="1:7" ht="15.75" thickBot="1" x14ac:dyDescent="0.3">
      <c r="A7" s="9">
        <v>43958</v>
      </c>
      <c r="B7" s="10">
        <v>31677.69</v>
      </c>
      <c r="C7" s="10">
        <v>31705.25</v>
      </c>
      <c r="D7" s="10">
        <v>31362.87</v>
      </c>
      <c r="E7" s="10">
        <v>31443.38</v>
      </c>
      <c r="F7" s="10">
        <v>31443.38</v>
      </c>
      <c r="G7" s="12">
        <v>19900</v>
      </c>
    </row>
    <row r="8" spans="1:7" ht="15.75" thickBot="1" x14ac:dyDescent="0.3">
      <c r="A8" s="9">
        <v>43957</v>
      </c>
      <c r="B8" s="10">
        <v>31577.63</v>
      </c>
      <c r="C8" s="10">
        <v>31970.84</v>
      </c>
      <c r="D8" s="10">
        <v>31158.75</v>
      </c>
      <c r="E8" s="10">
        <v>31685.75</v>
      </c>
      <c r="F8" s="10">
        <v>31685.75</v>
      </c>
      <c r="G8" s="12">
        <v>19200</v>
      </c>
    </row>
    <row r="9" spans="1:7" ht="15.75" thickBot="1" x14ac:dyDescent="0.3">
      <c r="A9" s="9">
        <v>43956</v>
      </c>
      <c r="B9" s="10">
        <v>32182.9</v>
      </c>
      <c r="C9" s="10">
        <v>32264</v>
      </c>
      <c r="D9" s="10">
        <v>31403.57</v>
      </c>
      <c r="E9" s="10">
        <v>31453.51</v>
      </c>
      <c r="F9" s="10">
        <v>31453.51</v>
      </c>
      <c r="G9" s="12">
        <v>19200</v>
      </c>
    </row>
    <row r="10" spans="1:7" ht="15.75" thickBot="1" x14ac:dyDescent="0.3">
      <c r="A10" s="9">
        <v>43955</v>
      </c>
      <c r="B10" s="10">
        <v>32748.14</v>
      </c>
      <c r="C10" s="10">
        <v>32748.14</v>
      </c>
      <c r="D10" s="10">
        <v>31632.02</v>
      </c>
      <c r="E10" s="10">
        <v>31715.35</v>
      </c>
      <c r="F10" s="10">
        <v>31715.35</v>
      </c>
      <c r="G10" s="12">
        <v>18300</v>
      </c>
    </row>
    <row r="11" spans="1:7" ht="15.75" thickBot="1" x14ac:dyDescent="0.3">
      <c r="A11" s="9">
        <v>43951</v>
      </c>
      <c r="B11" s="10">
        <v>33381.19</v>
      </c>
      <c r="C11" s="10">
        <v>33887.25</v>
      </c>
      <c r="D11" s="10">
        <v>33354.93</v>
      </c>
      <c r="E11" s="10">
        <v>33717.620000000003</v>
      </c>
      <c r="F11" s="10">
        <v>33717.620000000003</v>
      </c>
      <c r="G11" s="12">
        <v>21100</v>
      </c>
    </row>
    <row r="12" spans="1:7" ht="15.75" thickBot="1" x14ac:dyDescent="0.3">
      <c r="A12" s="9">
        <v>43950</v>
      </c>
      <c r="B12" s="10">
        <v>32311.040000000001</v>
      </c>
      <c r="C12" s="10">
        <v>32897.589999999997</v>
      </c>
      <c r="D12" s="10">
        <v>32171.65</v>
      </c>
      <c r="E12" s="10">
        <v>32720.16</v>
      </c>
      <c r="F12" s="10">
        <v>32720.16</v>
      </c>
      <c r="G12" s="12">
        <v>16000</v>
      </c>
    </row>
    <row r="13" spans="1:7" ht="15.75" thickBot="1" x14ac:dyDescent="0.3">
      <c r="A13" s="9">
        <v>43949</v>
      </c>
      <c r="B13" s="10">
        <v>32101.91</v>
      </c>
      <c r="C13" s="10">
        <v>32199.91</v>
      </c>
      <c r="D13" s="10">
        <v>31661.34</v>
      </c>
      <c r="E13" s="10">
        <v>32114.52</v>
      </c>
      <c r="F13" s="10">
        <v>32114.52</v>
      </c>
      <c r="G13" s="12">
        <v>15600</v>
      </c>
    </row>
    <row r="14" spans="1:7" ht="15.75" thickBot="1" x14ac:dyDescent="0.3">
      <c r="A14" s="9">
        <v>43948</v>
      </c>
      <c r="B14" s="10">
        <v>31659.040000000001</v>
      </c>
      <c r="C14" s="10">
        <v>32103.7</v>
      </c>
      <c r="D14" s="10">
        <v>31651.58</v>
      </c>
      <c r="E14" s="10">
        <v>31743.08</v>
      </c>
      <c r="F14" s="10">
        <v>31743.08</v>
      </c>
      <c r="G14" s="12">
        <v>12900</v>
      </c>
    </row>
    <row r="15" spans="1:7" ht="15.75" thickBot="1" x14ac:dyDescent="0.3">
      <c r="A15" s="9">
        <v>43945</v>
      </c>
      <c r="B15" s="10">
        <v>31426.62</v>
      </c>
      <c r="C15" s="10">
        <v>31842.240000000002</v>
      </c>
      <c r="D15" s="10">
        <v>31278.27</v>
      </c>
      <c r="E15" s="10">
        <v>31327.22</v>
      </c>
      <c r="F15" s="10">
        <v>31327.22</v>
      </c>
      <c r="G15" s="12">
        <v>17600</v>
      </c>
    </row>
    <row r="16" spans="1:7" ht="15.75" thickBot="1" x14ac:dyDescent="0.3">
      <c r="A16" s="9">
        <v>43944</v>
      </c>
      <c r="B16" s="10">
        <v>31646.45</v>
      </c>
      <c r="C16" s="10">
        <v>31959.02</v>
      </c>
      <c r="D16" s="10">
        <v>31292.92</v>
      </c>
      <c r="E16" s="10">
        <v>31863.08</v>
      </c>
      <c r="F16" s="10">
        <v>31863.08</v>
      </c>
      <c r="G16" s="12">
        <v>24400</v>
      </c>
    </row>
    <row r="17" spans="1:7" ht="15.75" thickBot="1" x14ac:dyDescent="0.3">
      <c r="A17" s="9">
        <v>43943</v>
      </c>
      <c r="B17" s="10">
        <v>30856.14</v>
      </c>
      <c r="C17" s="10">
        <v>31471.14</v>
      </c>
      <c r="D17" s="10">
        <v>30578.55</v>
      </c>
      <c r="E17" s="10">
        <v>31379.55</v>
      </c>
      <c r="F17" s="10">
        <v>31379.55</v>
      </c>
      <c r="G17" s="12">
        <v>21000</v>
      </c>
    </row>
    <row r="18" spans="1:7" ht="15.75" thickBot="1" x14ac:dyDescent="0.3">
      <c r="A18" s="9">
        <v>43942</v>
      </c>
      <c r="B18" s="10">
        <v>30836.19</v>
      </c>
      <c r="C18" s="10">
        <v>30900.12</v>
      </c>
      <c r="D18" s="10">
        <v>30378.26</v>
      </c>
      <c r="E18" s="10">
        <v>30636.71</v>
      </c>
      <c r="F18" s="10">
        <v>30636.71</v>
      </c>
      <c r="G18" s="12">
        <v>19700</v>
      </c>
    </row>
    <row r="19" spans="1:7" ht="15.75" thickBot="1" x14ac:dyDescent="0.3">
      <c r="A19" s="9">
        <v>43941</v>
      </c>
      <c r="B19" s="10">
        <v>32056.19</v>
      </c>
      <c r="C19" s="10">
        <v>32056.47</v>
      </c>
      <c r="D19" s="10">
        <v>31490.26</v>
      </c>
      <c r="E19" s="10">
        <v>31648</v>
      </c>
      <c r="F19" s="10">
        <v>31648</v>
      </c>
      <c r="G19" s="12">
        <v>17200</v>
      </c>
    </row>
    <row r="20" spans="1:7" ht="15.75" thickBot="1" x14ac:dyDescent="0.3">
      <c r="A20" s="9">
        <v>43938</v>
      </c>
      <c r="B20" s="10">
        <v>31656.68</v>
      </c>
      <c r="C20" s="10">
        <v>31718.73</v>
      </c>
      <c r="D20" s="10">
        <v>30960.94</v>
      </c>
      <c r="E20" s="10">
        <v>31588.720000000001</v>
      </c>
      <c r="F20" s="10">
        <v>31588.720000000001</v>
      </c>
      <c r="G20" s="12">
        <v>22200</v>
      </c>
    </row>
    <row r="21" spans="1:7" ht="15.75" thickBot="1" x14ac:dyDescent="0.3">
      <c r="A21" s="9">
        <v>43937</v>
      </c>
      <c r="B21" s="10">
        <v>30095.51</v>
      </c>
      <c r="C21" s="10">
        <v>30800.2</v>
      </c>
      <c r="D21" s="10">
        <v>30016.17</v>
      </c>
      <c r="E21" s="10">
        <v>30602.61</v>
      </c>
      <c r="F21" s="10">
        <v>30602.61</v>
      </c>
      <c r="G21" s="12">
        <v>16900</v>
      </c>
    </row>
    <row r="22" spans="1:7" ht="15.75" thickBot="1" x14ac:dyDescent="0.3">
      <c r="A22" s="9">
        <v>43936</v>
      </c>
      <c r="B22" s="10">
        <v>31277.11</v>
      </c>
      <c r="C22" s="10">
        <v>31568.36</v>
      </c>
      <c r="D22" s="10">
        <v>30222.07</v>
      </c>
      <c r="E22" s="10">
        <v>30379.81</v>
      </c>
      <c r="F22" s="10">
        <v>30379.81</v>
      </c>
      <c r="G22" s="12">
        <v>23600</v>
      </c>
    </row>
    <row r="23" spans="1:7" ht="15.75" thickBot="1" x14ac:dyDescent="0.3">
      <c r="A23" s="9">
        <v>43934</v>
      </c>
      <c r="B23" s="10">
        <v>31195.72</v>
      </c>
      <c r="C23" s="10">
        <v>31195.72</v>
      </c>
      <c r="D23" s="10">
        <v>30474.15</v>
      </c>
      <c r="E23" s="10">
        <v>30690.02</v>
      </c>
      <c r="F23" s="10">
        <v>30690.02</v>
      </c>
      <c r="G23" s="12">
        <v>16100</v>
      </c>
    </row>
    <row r="24" spans="1:7" ht="15.75" thickBot="1" x14ac:dyDescent="0.3">
      <c r="A24" s="9">
        <v>43930</v>
      </c>
      <c r="B24" s="10">
        <v>30571.19</v>
      </c>
      <c r="C24" s="10">
        <v>31225.200000000001</v>
      </c>
      <c r="D24" s="10">
        <v>30420.22</v>
      </c>
      <c r="E24" s="10">
        <v>31159.62</v>
      </c>
      <c r="F24" s="10">
        <v>31159.62</v>
      </c>
      <c r="G24" s="12">
        <v>18800</v>
      </c>
    </row>
    <row r="25" spans="1:7" ht="15.75" thickBot="1" x14ac:dyDescent="0.3">
      <c r="A25" s="9">
        <v>43929</v>
      </c>
      <c r="B25" s="10">
        <v>29701.919999999998</v>
      </c>
      <c r="C25" s="10">
        <v>31227.97</v>
      </c>
      <c r="D25" s="10">
        <v>29602.94</v>
      </c>
      <c r="E25" s="10">
        <v>29893.96</v>
      </c>
      <c r="F25" s="10">
        <v>29893.96</v>
      </c>
      <c r="G25" s="12">
        <v>24700</v>
      </c>
    </row>
    <row r="26" spans="1:7" ht="15.75" thickBot="1" x14ac:dyDescent="0.3">
      <c r="A26" s="9">
        <v>43928</v>
      </c>
      <c r="B26" s="10">
        <v>28898.36</v>
      </c>
      <c r="C26" s="10">
        <v>30157.65</v>
      </c>
      <c r="D26" s="10">
        <v>28602.31</v>
      </c>
      <c r="E26" s="10">
        <v>30067.21</v>
      </c>
      <c r="F26" s="10">
        <v>30067.21</v>
      </c>
      <c r="G26" s="12">
        <v>21900</v>
      </c>
    </row>
    <row r="27" spans="1:7" ht="15.75" thickBot="1" x14ac:dyDescent="0.3">
      <c r="A27" s="9">
        <v>43924</v>
      </c>
      <c r="B27" s="10">
        <v>28623.53</v>
      </c>
      <c r="C27" s="10">
        <v>28639.119999999999</v>
      </c>
      <c r="D27" s="10">
        <v>27500.79</v>
      </c>
      <c r="E27" s="10">
        <v>27590.95</v>
      </c>
      <c r="F27" s="10">
        <v>27590.95</v>
      </c>
      <c r="G27" s="12">
        <v>18900</v>
      </c>
    </row>
    <row r="28" spans="1:7" ht="15.75" thickBot="1" x14ac:dyDescent="0.3">
      <c r="A28" s="9">
        <v>43922</v>
      </c>
      <c r="B28" s="10">
        <v>29505.33</v>
      </c>
      <c r="C28" s="10">
        <v>29505.98</v>
      </c>
      <c r="D28" s="10">
        <v>28073.43</v>
      </c>
      <c r="E28" s="10">
        <v>28265.31</v>
      </c>
      <c r="F28" s="10">
        <v>28265.31</v>
      </c>
      <c r="G28" s="12">
        <v>18000</v>
      </c>
    </row>
    <row r="29" spans="1:7" ht="15.75" thickBot="1" x14ac:dyDescent="0.3">
      <c r="A29" s="9">
        <v>43921</v>
      </c>
      <c r="B29" s="10">
        <v>29294.94</v>
      </c>
      <c r="C29" s="10">
        <v>29770.880000000001</v>
      </c>
      <c r="D29" s="10">
        <v>28667.360000000001</v>
      </c>
      <c r="E29" s="10">
        <v>29468.49</v>
      </c>
      <c r="F29" s="10">
        <v>29468.49</v>
      </c>
      <c r="G29" s="12">
        <v>26400</v>
      </c>
    </row>
    <row r="30" spans="1:7" ht="15.75" thickBot="1" x14ac:dyDescent="0.3">
      <c r="A30" s="9">
        <v>43920</v>
      </c>
      <c r="B30" s="10">
        <v>29226.55</v>
      </c>
      <c r="C30" s="10">
        <v>29497.57</v>
      </c>
      <c r="D30" s="10">
        <v>28290.99</v>
      </c>
      <c r="E30" s="10">
        <v>28440.32</v>
      </c>
      <c r="F30" s="10">
        <v>28440.32</v>
      </c>
      <c r="G30" s="12">
        <v>23200</v>
      </c>
    </row>
    <row r="31" spans="1:7" ht="15.75" thickBot="1" x14ac:dyDescent="0.3">
      <c r="A31" s="9">
        <v>43917</v>
      </c>
      <c r="B31" s="10">
        <v>30747.81</v>
      </c>
      <c r="C31" s="10">
        <v>31126.03</v>
      </c>
      <c r="D31" s="10">
        <v>29346.99</v>
      </c>
      <c r="E31" s="10">
        <v>29815.59</v>
      </c>
      <c r="F31" s="10">
        <v>29815.59</v>
      </c>
      <c r="G31" s="11" t="s">
        <v>8</v>
      </c>
    </row>
    <row r="32" spans="1:7" ht="15.75" thickBot="1" x14ac:dyDescent="0.3">
      <c r="A32" s="9">
        <v>43916</v>
      </c>
      <c r="B32" s="10">
        <v>29073.71</v>
      </c>
      <c r="C32" s="10">
        <v>30099.91</v>
      </c>
      <c r="D32" s="10">
        <v>28566.34</v>
      </c>
      <c r="E32" s="10">
        <v>29946.77</v>
      </c>
      <c r="F32" s="10">
        <v>29946.77</v>
      </c>
      <c r="G32" s="12">
        <v>35000</v>
      </c>
    </row>
    <row r="33" spans="1:7" ht="15.75" thickBot="1" x14ac:dyDescent="0.3">
      <c r="A33" s="9">
        <v>43915</v>
      </c>
      <c r="B33" s="10">
        <v>26499.81</v>
      </c>
      <c r="C33" s="10">
        <v>28790.19</v>
      </c>
      <c r="D33" s="10">
        <v>26359.91</v>
      </c>
      <c r="E33" s="10">
        <v>28535.78</v>
      </c>
      <c r="F33" s="10">
        <v>28535.78</v>
      </c>
      <c r="G33" s="11" t="s">
        <v>9</v>
      </c>
    </row>
    <row r="34" spans="1:7" ht="15.75" thickBot="1" x14ac:dyDescent="0.3">
      <c r="A34" s="9">
        <v>43914</v>
      </c>
      <c r="B34" s="10">
        <v>27056.23</v>
      </c>
      <c r="C34" s="10">
        <v>27462.87</v>
      </c>
      <c r="D34" s="10">
        <v>25638.9</v>
      </c>
      <c r="E34" s="10">
        <v>26674.03</v>
      </c>
      <c r="F34" s="10">
        <v>26674.03</v>
      </c>
      <c r="G34" s="12">
        <v>24700</v>
      </c>
    </row>
    <row r="35" spans="1:7" ht="15.75" thickBot="1" x14ac:dyDescent="0.3">
      <c r="A35" s="9">
        <v>43913</v>
      </c>
      <c r="B35" s="10">
        <v>27608.799999999999</v>
      </c>
      <c r="C35" s="10">
        <v>27900.83</v>
      </c>
      <c r="D35" s="10">
        <v>25880.83</v>
      </c>
      <c r="E35" s="10">
        <v>25981.24</v>
      </c>
      <c r="F35" s="10">
        <v>25981.24</v>
      </c>
      <c r="G35" s="12">
        <v>21800</v>
      </c>
    </row>
    <row r="36" spans="1:7" ht="15.75" thickBot="1" x14ac:dyDescent="0.3">
      <c r="A36" s="9">
        <v>43910</v>
      </c>
      <c r="B36" s="10">
        <v>28460.82</v>
      </c>
      <c r="C36" s="10">
        <v>30418.2</v>
      </c>
      <c r="D36" s="10">
        <v>27932.67</v>
      </c>
      <c r="E36" s="10">
        <v>29915.96</v>
      </c>
      <c r="F36" s="10">
        <v>29915.96</v>
      </c>
      <c r="G36" s="12">
        <v>32100</v>
      </c>
    </row>
    <row r="37" spans="1:7" ht="15.75" thickBot="1" x14ac:dyDescent="0.3">
      <c r="A37" s="9">
        <v>43909</v>
      </c>
      <c r="B37" s="10">
        <v>27773.360000000001</v>
      </c>
      <c r="C37" s="10">
        <v>29370.53</v>
      </c>
      <c r="D37" s="10">
        <v>26714.46</v>
      </c>
      <c r="E37" s="10">
        <v>28288.23</v>
      </c>
      <c r="F37" s="10">
        <v>28288.23</v>
      </c>
      <c r="G37" s="12">
        <v>33200</v>
      </c>
    </row>
    <row r="38" spans="1:7" ht="15.75" thickBot="1" x14ac:dyDescent="0.3">
      <c r="A38" s="9">
        <v>43908</v>
      </c>
      <c r="B38" s="10">
        <v>30968.84</v>
      </c>
      <c r="C38" s="10">
        <v>31101.77</v>
      </c>
      <c r="D38" s="10">
        <v>28613.05</v>
      </c>
      <c r="E38" s="10">
        <v>28869.51</v>
      </c>
      <c r="F38" s="10">
        <v>28869.51</v>
      </c>
      <c r="G38" s="12">
        <v>31300</v>
      </c>
    </row>
    <row r="39" spans="1:7" ht="15.75" thickBot="1" x14ac:dyDescent="0.3">
      <c r="A39" s="9">
        <v>43907</v>
      </c>
      <c r="B39" s="10">
        <v>31611.57</v>
      </c>
      <c r="C39" s="10">
        <v>32047.98</v>
      </c>
      <c r="D39" s="10">
        <v>30394.94</v>
      </c>
      <c r="E39" s="10">
        <v>30579.09</v>
      </c>
      <c r="F39" s="10">
        <v>30579.09</v>
      </c>
      <c r="G39" s="12">
        <v>21500</v>
      </c>
    </row>
    <row r="40" spans="1:7" ht="15.75" thickBot="1" x14ac:dyDescent="0.3">
      <c r="A40" s="9">
        <v>43906</v>
      </c>
      <c r="B40" s="10">
        <v>33103.24</v>
      </c>
      <c r="C40" s="10">
        <v>33103.24</v>
      </c>
      <c r="D40" s="10">
        <v>31276.3</v>
      </c>
      <c r="E40" s="10">
        <v>31390.07</v>
      </c>
      <c r="F40" s="10">
        <v>31390.07</v>
      </c>
      <c r="G40" s="12">
        <v>18100</v>
      </c>
    </row>
    <row r="41" spans="1:7" ht="15.75" thickBot="1" x14ac:dyDescent="0.3">
      <c r="A41" s="9">
        <v>43903</v>
      </c>
      <c r="B41" s="10">
        <v>31214.13</v>
      </c>
      <c r="C41" s="10">
        <v>34769.480000000003</v>
      </c>
      <c r="D41" s="10">
        <v>29388.97</v>
      </c>
      <c r="E41" s="10">
        <v>34103.480000000003</v>
      </c>
      <c r="F41" s="10">
        <v>34103.480000000003</v>
      </c>
      <c r="G41" s="12">
        <v>32600</v>
      </c>
    </row>
    <row r="42" spans="1:7" ht="15.75" thickBot="1" x14ac:dyDescent="0.3">
      <c r="A42" s="9">
        <v>43902</v>
      </c>
      <c r="B42" s="10">
        <v>34472.5</v>
      </c>
      <c r="C42" s="10">
        <v>34472.5</v>
      </c>
      <c r="D42" s="10">
        <v>32493.1</v>
      </c>
      <c r="E42" s="10">
        <v>32778.14</v>
      </c>
      <c r="F42" s="10">
        <v>32778.14</v>
      </c>
      <c r="G42" s="12">
        <v>25200</v>
      </c>
    </row>
    <row r="43" spans="1:7" ht="15.75" thickBot="1" x14ac:dyDescent="0.3">
      <c r="A43" s="9">
        <v>43901</v>
      </c>
      <c r="B43" s="10">
        <v>35468.9</v>
      </c>
      <c r="C43" s="10">
        <v>36021.51</v>
      </c>
      <c r="D43" s="10">
        <v>35261.919999999998</v>
      </c>
      <c r="E43" s="10">
        <v>35697.4</v>
      </c>
      <c r="F43" s="10">
        <v>35697.4</v>
      </c>
      <c r="G43" s="12">
        <v>27900</v>
      </c>
    </row>
    <row r="44" spans="1:7" ht="15.75" thickBot="1" x14ac:dyDescent="0.3">
      <c r="A44" s="9">
        <v>43899</v>
      </c>
      <c r="B44" s="10">
        <v>36950.199999999997</v>
      </c>
      <c r="C44" s="10">
        <v>36950.199999999997</v>
      </c>
      <c r="D44" s="10">
        <v>35109.18</v>
      </c>
      <c r="E44" s="10">
        <v>35634.949999999997</v>
      </c>
      <c r="F44" s="10">
        <v>35634.949999999997</v>
      </c>
      <c r="G44" s="12">
        <v>18800</v>
      </c>
    </row>
    <row r="45" spans="1:7" ht="15.75" thickBot="1" x14ac:dyDescent="0.3">
      <c r="A45" s="9">
        <v>43896</v>
      </c>
      <c r="B45" s="10">
        <v>37613.96</v>
      </c>
      <c r="C45" s="10">
        <v>37747.07</v>
      </c>
      <c r="D45" s="10">
        <v>37011.089999999997</v>
      </c>
      <c r="E45" s="10">
        <v>37576.620000000003</v>
      </c>
      <c r="F45" s="10">
        <v>37576.620000000003</v>
      </c>
      <c r="G45" s="12">
        <v>19000</v>
      </c>
    </row>
    <row r="46" spans="1:7" ht="15.75" thickBot="1" x14ac:dyDescent="0.3">
      <c r="A46" s="9">
        <v>43895</v>
      </c>
      <c r="B46" s="10">
        <v>38604.25</v>
      </c>
      <c r="C46" s="10">
        <v>38887.800000000003</v>
      </c>
      <c r="D46" s="10">
        <v>38386.68</v>
      </c>
      <c r="E46" s="10">
        <v>38470.61</v>
      </c>
      <c r="F46" s="10">
        <v>38470.61</v>
      </c>
      <c r="G46" s="12">
        <v>13500</v>
      </c>
    </row>
    <row r="47" spans="1:7" ht="15.75" thickBot="1" x14ac:dyDescent="0.3">
      <c r="A47" s="9">
        <v>43894</v>
      </c>
      <c r="B47" s="10">
        <v>38715.72</v>
      </c>
      <c r="C47" s="10">
        <v>38791.699999999997</v>
      </c>
      <c r="D47" s="10">
        <v>37846.1</v>
      </c>
      <c r="E47" s="10">
        <v>38409.480000000003</v>
      </c>
      <c r="F47" s="10">
        <v>38409.480000000003</v>
      </c>
      <c r="G47" s="12">
        <v>15300</v>
      </c>
    </row>
    <row r="48" spans="1:7" ht="15.75" thickBot="1" x14ac:dyDescent="0.3">
      <c r="A48" s="9">
        <v>43893</v>
      </c>
      <c r="B48" s="10">
        <v>38480.89</v>
      </c>
      <c r="C48" s="10">
        <v>38754.239999999998</v>
      </c>
      <c r="D48" s="10">
        <v>38142.300000000003</v>
      </c>
      <c r="E48" s="10">
        <v>38623.699999999997</v>
      </c>
      <c r="F48" s="10">
        <v>38623.699999999997</v>
      </c>
      <c r="G48" s="12">
        <v>10600</v>
      </c>
    </row>
    <row r="49" spans="1:7" ht="15.75" thickBot="1" x14ac:dyDescent="0.3">
      <c r="A49" s="9">
        <v>43892</v>
      </c>
      <c r="B49" s="10">
        <v>38910.949999999997</v>
      </c>
      <c r="C49" s="10">
        <v>39083.17</v>
      </c>
      <c r="D49" s="10">
        <v>37785.99</v>
      </c>
      <c r="E49" s="10">
        <v>38144.019999999997</v>
      </c>
      <c r="F49" s="10">
        <v>38144.019999999997</v>
      </c>
      <c r="G49" s="12">
        <v>13400</v>
      </c>
    </row>
    <row r="50" spans="1:7" ht="15.75" thickBot="1" x14ac:dyDescent="0.3">
      <c r="A50" s="9">
        <v>43889</v>
      </c>
      <c r="B50" s="10">
        <v>39087.47</v>
      </c>
      <c r="C50" s="10">
        <v>39087.47</v>
      </c>
      <c r="D50" s="10">
        <v>38219.97</v>
      </c>
      <c r="E50" s="10">
        <v>38297.29</v>
      </c>
      <c r="F50" s="10">
        <v>38297.29</v>
      </c>
      <c r="G50" s="12">
        <v>12700</v>
      </c>
    </row>
    <row r="51" spans="1:7" ht="15.75" thickBot="1" x14ac:dyDescent="0.3">
      <c r="A51" s="9">
        <v>43888</v>
      </c>
      <c r="B51" s="10">
        <v>39947.800000000003</v>
      </c>
      <c r="C51" s="10">
        <v>39947.800000000003</v>
      </c>
      <c r="D51" s="10">
        <v>39423.269999999997</v>
      </c>
      <c r="E51" s="10">
        <v>39745.660000000003</v>
      </c>
      <c r="F51" s="10">
        <v>39745.660000000003</v>
      </c>
      <c r="G51" s="12">
        <v>9600</v>
      </c>
    </row>
    <row r="52" spans="1:7" ht="15.75" thickBot="1" x14ac:dyDescent="0.3">
      <c r="A52" s="9">
        <v>43887</v>
      </c>
      <c r="B52" s="10">
        <v>40194.89</v>
      </c>
      <c r="C52" s="10">
        <v>40255.39</v>
      </c>
      <c r="D52" s="10">
        <v>39760.39</v>
      </c>
      <c r="E52" s="10">
        <v>39888.959999999999</v>
      </c>
      <c r="F52" s="10">
        <v>39888.959999999999</v>
      </c>
      <c r="G52" s="12">
        <v>9000</v>
      </c>
    </row>
    <row r="53" spans="1:7" ht="15.75" thickBot="1" x14ac:dyDescent="0.3">
      <c r="A53" s="9">
        <v>43886</v>
      </c>
      <c r="B53" s="10">
        <v>40497.72</v>
      </c>
      <c r="C53" s="10">
        <v>40536</v>
      </c>
      <c r="D53" s="10">
        <v>40220.589999999997</v>
      </c>
      <c r="E53" s="10">
        <v>40281.199999999997</v>
      </c>
      <c r="F53" s="10">
        <v>40281.199999999997</v>
      </c>
      <c r="G53" s="12">
        <v>7300</v>
      </c>
    </row>
    <row r="54" spans="1:7" ht="15.75" thickBot="1" x14ac:dyDescent="0.3">
      <c r="A54" s="9">
        <v>43885</v>
      </c>
      <c r="B54" s="10">
        <v>41037.01</v>
      </c>
      <c r="C54" s="10">
        <v>41037.01</v>
      </c>
      <c r="D54" s="10">
        <v>40306.36</v>
      </c>
      <c r="E54" s="10">
        <v>40363.230000000003</v>
      </c>
      <c r="F54" s="10">
        <v>40363.230000000003</v>
      </c>
      <c r="G54" s="12">
        <v>8100</v>
      </c>
    </row>
    <row r="55" spans="1:7" ht="15.75" thickBot="1" x14ac:dyDescent="0.3">
      <c r="A55" s="9">
        <v>43881</v>
      </c>
      <c r="B55" s="10">
        <v>41334.959999999999</v>
      </c>
      <c r="C55" s="10">
        <v>41399.93</v>
      </c>
      <c r="D55" s="10">
        <v>41134.31</v>
      </c>
      <c r="E55" s="10">
        <v>41170.120000000003</v>
      </c>
      <c r="F55" s="10">
        <v>41170.120000000003</v>
      </c>
      <c r="G55" s="12">
        <v>8400</v>
      </c>
    </row>
    <row r="56" spans="1:7" ht="15.75" thickBot="1" x14ac:dyDescent="0.3">
      <c r="A56" s="9">
        <v>43880</v>
      </c>
      <c r="B56" s="10">
        <v>41121.51</v>
      </c>
      <c r="C56" s="10">
        <v>41357.160000000003</v>
      </c>
      <c r="D56" s="10">
        <v>41048.93</v>
      </c>
      <c r="E56" s="10">
        <v>41323</v>
      </c>
      <c r="F56" s="10">
        <v>41323</v>
      </c>
      <c r="G56" s="12">
        <v>5600</v>
      </c>
    </row>
    <row r="57" spans="1:7" ht="15.75" thickBot="1" x14ac:dyDescent="0.3">
      <c r="A57" s="9">
        <v>43879</v>
      </c>
      <c r="B57" s="10">
        <v>41042.46</v>
      </c>
      <c r="C57" s="10">
        <v>41042.46</v>
      </c>
      <c r="D57" s="10">
        <v>40610.949999999997</v>
      </c>
      <c r="E57" s="10">
        <v>40894.379999999997</v>
      </c>
      <c r="F57" s="10">
        <v>40894.379999999997</v>
      </c>
      <c r="G57" s="12">
        <v>12300</v>
      </c>
    </row>
    <row r="58" spans="1:7" ht="15.75" thickBot="1" x14ac:dyDescent="0.3">
      <c r="A58" s="9">
        <v>43878</v>
      </c>
      <c r="B58" s="10">
        <v>41324.04</v>
      </c>
      <c r="C58" s="10">
        <v>41420.339999999997</v>
      </c>
      <c r="D58" s="10">
        <v>41030.58</v>
      </c>
      <c r="E58" s="10">
        <v>41055.69</v>
      </c>
      <c r="F58" s="10">
        <v>41055.69</v>
      </c>
      <c r="G58" s="12">
        <v>6900</v>
      </c>
    </row>
    <row r="59" spans="1:7" ht="15.75" thickBot="1" x14ac:dyDescent="0.3">
      <c r="A59" s="9">
        <v>43875</v>
      </c>
      <c r="B59" s="10">
        <v>41510.19</v>
      </c>
      <c r="C59" s="10">
        <v>41702.36</v>
      </c>
      <c r="D59" s="10">
        <v>41183.129999999997</v>
      </c>
      <c r="E59" s="10">
        <v>41257.74</v>
      </c>
      <c r="F59" s="10">
        <v>41257.74</v>
      </c>
      <c r="G59" s="12">
        <v>9800</v>
      </c>
    </row>
    <row r="60" spans="1:7" ht="15.75" thickBot="1" x14ac:dyDescent="0.3">
      <c r="A60" s="9">
        <v>43874</v>
      </c>
      <c r="B60" s="10">
        <v>41707.21</v>
      </c>
      <c r="C60" s="10">
        <v>41709.300000000003</v>
      </c>
      <c r="D60" s="10">
        <v>41338.31</v>
      </c>
      <c r="E60" s="10">
        <v>41459.79</v>
      </c>
      <c r="F60" s="10">
        <v>41459.79</v>
      </c>
      <c r="G60" s="12">
        <v>9100</v>
      </c>
    </row>
    <row r="61" spans="1:7" ht="15.75" thickBot="1" x14ac:dyDescent="0.3">
      <c r="A61" s="9">
        <v>43873</v>
      </c>
      <c r="B61" s="10">
        <v>41330.85</v>
      </c>
      <c r="C61" s="10">
        <v>41671.86</v>
      </c>
      <c r="D61" s="10">
        <v>41330.85</v>
      </c>
      <c r="E61" s="10">
        <v>41565.9</v>
      </c>
      <c r="F61" s="10">
        <v>41565.9</v>
      </c>
      <c r="G61" s="12">
        <v>9600</v>
      </c>
    </row>
    <row r="62" spans="1:7" ht="15.75" thickBot="1" x14ac:dyDescent="0.3">
      <c r="A62" s="9">
        <v>43872</v>
      </c>
      <c r="B62" s="10">
        <v>41183.39</v>
      </c>
      <c r="C62" s="10">
        <v>41444.339999999997</v>
      </c>
      <c r="D62" s="10">
        <v>41179.14</v>
      </c>
      <c r="E62" s="10">
        <v>41216.14</v>
      </c>
      <c r="F62" s="10">
        <v>41216.14</v>
      </c>
      <c r="G62" s="12">
        <v>7700</v>
      </c>
    </row>
    <row r="63" spans="1:7" ht="15.75" thickBot="1" x14ac:dyDescent="0.3">
      <c r="A63" s="9">
        <v>43871</v>
      </c>
      <c r="B63" s="10">
        <v>41166.720000000001</v>
      </c>
      <c r="C63" s="10">
        <v>41172.06</v>
      </c>
      <c r="D63" s="10">
        <v>40798.980000000003</v>
      </c>
      <c r="E63" s="10">
        <v>40979.620000000003</v>
      </c>
      <c r="F63" s="10">
        <v>40979.620000000003</v>
      </c>
      <c r="G63" s="12">
        <v>15200</v>
      </c>
    </row>
    <row r="64" spans="1:7" ht="15.75" thickBot="1" x14ac:dyDescent="0.3">
      <c r="A64" s="9">
        <v>43868</v>
      </c>
      <c r="B64" s="10">
        <v>41394.410000000003</v>
      </c>
      <c r="C64" s="10">
        <v>41394.410000000003</v>
      </c>
      <c r="D64" s="10">
        <v>41073.360000000001</v>
      </c>
      <c r="E64" s="10">
        <v>41141.85</v>
      </c>
      <c r="F64" s="10">
        <v>41141.85</v>
      </c>
      <c r="G64" s="12">
        <v>15300</v>
      </c>
    </row>
    <row r="65" spans="1:7" ht="15.75" thickBot="1" x14ac:dyDescent="0.3">
      <c r="A65" s="9">
        <v>43867</v>
      </c>
      <c r="B65" s="10">
        <v>41209.129999999997</v>
      </c>
      <c r="C65" s="10">
        <v>41405.43</v>
      </c>
      <c r="D65" s="10">
        <v>41113.11</v>
      </c>
      <c r="E65" s="10">
        <v>41306.03</v>
      </c>
      <c r="F65" s="10">
        <v>41306.03</v>
      </c>
      <c r="G65" s="12">
        <v>15000</v>
      </c>
    </row>
    <row r="66" spans="1:7" ht="15.75" thickBot="1" x14ac:dyDescent="0.3">
      <c r="A66" s="9">
        <v>43866</v>
      </c>
      <c r="B66" s="10">
        <v>40921.71</v>
      </c>
      <c r="C66" s="10">
        <v>41177</v>
      </c>
      <c r="D66" s="10">
        <v>40703.32</v>
      </c>
      <c r="E66" s="10">
        <v>41142.660000000003</v>
      </c>
      <c r="F66" s="10">
        <v>41142.660000000003</v>
      </c>
      <c r="G66" s="12">
        <v>13900</v>
      </c>
    </row>
    <row r="67" spans="1:7" ht="15.75" thickBot="1" x14ac:dyDescent="0.3">
      <c r="A67" s="9">
        <v>43865</v>
      </c>
      <c r="B67" s="10">
        <v>40178.74</v>
      </c>
      <c r="C67" s="10">
        <v>40818.94</v>
      </c>
      <c r="D67" s="10">
        <v>40117.46</v>
      </c>
      <c r="E67" s="10">
        <v>40789.379999999997</v>
      </c>
      <c r="F67" s="10">
        <v>40789.379999999997</v>
      </c>
      <c r="G67" s="12">
        <v>15300</v>
      </c>
    </row>
    <row r="68" spans="1:7" ht="15.75" thickBot="1" x14ac:dyDescent="0.3">
      <c r="A68" s="9">
        <v>43864</v>
      </c>
      <c r="B68" s="10">
        <v>39701.019999999997</v>
      </c>
      <c r="C68" s="10">
        <v>40014.9</v>
      </c>
      <c r="D68" s="10">
        <v>39563.07</v>
      </c>
      <c r="E68" s="10">
        <v>39872.31</v>
      </c>
      <c r="F68" s="10">
        <v>39872.31</v>
      </c>
      <c r="G68" s="12">
        <v>10600</v>
      </c>
    </row>
    <row r="69" spans="1:7" ht="15.75" thickBot="1" x14ac:dyDescent="0.3">
      <c r="A69" s="9">
        <v>43861</v>
      </c>
      <c r="B69" s="10">
        <v>41146.559999999998</v>
      </c>
      <c r="C69" s="10">
        <v>41154.49</v>
      </c>
      <c r="D69" s="10">
        <v>40671.01</v>
      </c>
      <c r="E69" s="10">
        <v>40723.49</v>
      </c>
      <c r="F69" s="10">
        <v>40723.49</v>
      </c>
      <c r="G69" s="12">
        <v>11500</v>
      </c>
    </row>
    <row r="70" spans="1:7" ht="15.75" thickBot="1" x14ac:dyDescent="0.3">
      <c r="A70" s="9">
        <v>43860</v>
      </c>
      <c r="B70" s="10">
        <v>41380.14</v>
      </c>
      <c r="C70" s="10">
        <v>41380.14</v>
      </c>
      <c r="D70" s="10">
        <v>40829.910000000003</v>
      </c>
      <c r="E70" s="10">
        <v>40913.82</v>
      </c>
      <c r="F70" s="10">
        <v>40913.82</v>
      </c>
      <c r="G70" s="12">
        <v>6700</v>
      </c>
    </row>
    <row r="71" spans="1:7" ht="15.75" thickBot="1" x14ac:dyDescent="0.3">
      <c r="A71" s="9">
        <v>43859</v>
      </c>
      <c r="B71" s="10">
        <v>41131.57</v>
      </c>
      <c r="C71" s="10">
        <v>41334.86</v>
      </c>
      <c r="D71" s="10">
        <v>41108.19</v>
      </c>
      <c r="E71" s="10">
        <v>41198.660000000003</v>
      </c>
      <c r="F71" s="10">
        <v>41198.660000000003</v>
      </c>
      <c r="G71" s="12">
        <v>7800</v>
      </c>
    </row>
    <row r="72" spans="1:7" ht="15.75" thickBot="1" x14ac:dyDescent="0.3">
      <c r="A72" s="9">
        <v>43858</v>
      </c>
      <c r="B72" s="10">
        <v>41299.68</v>
      </c>
      <c r="C72" s="10">
        <v>41333.25</v>
      </c>
      <c r="D72" s="10">
        <v>40869.75</v>
      </c>
      <c r="E72" s="10">
        <v>40966.86</v>
      </c>
      <c r="F72" s="10">
        <v>40966.86</v>
      </c>
      <c r="G72" s="12">
        <v>9800</v>
      </c>
    </row>
    <row r="73" spans="1:7" ht="15.75" thickBot="1" x14ac:dyDescent="0.3">
      <c r="A73" s="9">
        <v>43857</v>
      </c>
      <c r="B73" s="10">
        <v>41510.68</v>
      </c>
      <c r="C73" s="10">
        <v>41516.269999999997</v>
      </c>
      <c r="D73" s="10">
        <v>41122.480000000003</v>
      </c>
      <c r="E73" s="10">
        <v>41155.120000000003</v>
      </c>
      <c r="F73" s="10">
        <v>41155.120000000003</v>
      </c>
      <c r="G73" s="12">
        <v>7000</v>
      </c>
    </row>
    <row r="74" spans="1:7" ht="15.75" thickBot="1" x14ac:dyDescent="0.3">
      <c r="A74" s="9">
        <v>43854</v>
      </c>
      <c r="B74" s="10">
        <v>41377.040000000001</v>
      </c>
      <c r="C74" s="10">
        <v>41697.03</v>
      </c>
      <c r="D74" s="10">
        <v>41275.599999999999</v>
      </c>
      <c r="E74" s="10">
        <v>41613.19</v>
      </c>
      <c r="F74" s="10">
        <v>41613.19</v>
      </c>
      <c r="G74" s="12">
        <v>6600</v>
      </c>
    </row>
    <row r="75" spans="1:7" ht="15.75" thickBot="1" x14ac:dyDescent="0.3">
      <c r="A75" s="9">
        <v>43853</v>
      </c>
      <c r="B75" s="10">
        <v>41191.5</v>
      </c>
      <c r="C75" s="10">
        <v>41413.96</v>
      </c>
      <c r="D75" s="10">
        <v>41098.910000000003</v>
      </c>
      <c r="E75" s="10">
        <v>41386.400000000001</v>
      </c>
      <c r="F75" s="10">
        <v>41386.400000000001</v>
      </c>
      <c r="G75" s="12">
        <v>9900</v>
      </c>
    </row>
    <row r="76" spans="1:7" ht="15.75" thickBot="1" x14ac:dyDescent="0.3">
      <c r="A76" s="9">
        <v>43852</v>
      </c>
      <c r="B76" s="10">
        <v>41467.129999999997</v>
      </c>
      <c r="C76" s="10">
        <v>41532.29</v>
      </c>
      <c r="D76" s="10">
        <v>41059.040000000001</v>
      </c>
      <c r="E76" s="10">
        <v>41115.379999999997</v>
      </c>
      <c r="F76" s="10">
        <v>41115.379999999997</v>
      </c>
      <c r="G76" s="12">
        <v>7700</v>
      </c>
    </row>
    <row r="77" spans="1:7" ht="15.75" thickBot="1" x14ac:dyDescent="0.3">
      <c r="A77" s="9">
        <v>43851</v>
      </c>
      <c r="B77" s="10">
        <v>41487.57</v>
      </c>
      <c r="C77" s="10">
        <v>41532.589999999997</v>
      </c>
      <c r="D77" s="10">
        <v>41294.300000000003</v>
      </c>
      <c r="E77" s="10">
        <v>41323.81</v>
      </c>
      <c r="F77" s="10">
        <v>41323.81</v>
      </c>
      <c r="G77" s="12">
        <v>8900</v>
      </c>
    </row>
    <row r="78" spans="1:7" ht="15.75" thickBot="1" x14ac:dyDescent="0.3">
      <c r="A78" s="9">
        <v>43850</v>
      </c>
      <c r="B78" s="10">
        <v>42263</v>
      </c>
      <c r="C78" s="10">
        <v>42273.87</v>
      </c>
      <c r="D78" s="10">
        <v>41503.370000000003</v>
      </c>
      <c r="E78" s="10">
        <v>41528.910000000003</v>
      </c>
      <c r="F78" s="10">
        <v>41528.910000000003</v>
      </c>
      <c r="G78" s="12">
        <v>7500</v>
      </c>
    </row>
    <row r="79" spans="1:7" ht="15.75" thickBot="1" x14ac:dyDescent="0.3">
      <c r="A79" s="9">
        <v>43847</v>
      </c>
      <c r="B79" s="10">
        <v>41929.019999999997</v>
      </c>
      <c r="C79" s="10">
        <v>42063.93</v>
      </c>
      <c r="D79" s="10">
        <v>41850.29</v>
      </c>
      <c r="E79" s="10">
        <v>41945.37</v>
      </c>
      <c r="F79" s="10">
        <v>41945.37</v>
      </c>
      <c r="G79" s="12">
        <v>9500</v>
      </c>
    </row>
    <row r="80" spans="1:7" ht="15.75" thickBot="1" x14ac:dyDescent="0.3">
      <c r="A80" s="9">
        <v>43846</v>
      </c>
      <c r="B80" s="10">
        <v>41924.74</v>
      </c>
      <c r="C80" s="10">
        <v>42059.45</v>
      </c>
      <c r="D80" s="10">
        <v>41812.28</v>
      </c>
      <c r="E80" s="10">
        <v>41932.559999999998</v>
      </c>
      <c r="F80" s="10">
        <v>41932.559999999998</v>
      </c>
      <c r="G80" s="12">
        <v>6600</v>
      </c>
    </row>
    <row r="81" spans="1:7" ht="15.75" thickBot="1" x14ac:dyDescent="0.3">
      <c r="A81" s="9">
        <v>43845</v>
      </c>
      <c r="B81" s="10">
        <v>41969.86</v>
      </c>
      <c r="C81" s="10">
        <v>41969.86</v>
      </c>
      <c r="D81" s="10">
        <v>41648.11</v>
      </c>
      <c r="E81" s="10">
        <v>41872.730000000003</v>
      </c>
      <c r="F81" s="10">
        <v>41872.730000000003</v>
      </c>
      <c r="G81" s="12">
        <v>6100</v>
      </c>
    </row>
    <row r="82" spans="1:7" ht="15.75" thickBot="1" x14ac:dyDescent="0.3">
      <c r="A82" s="9">
        <v>43844</v>
      </c>
      <c r="B82" s="10">
        <v>41883.089999999997</v>
      </c>
      <c r="C82" s="10">
        <v>41994.26</v>
      </c>
      <c r="D82" s="10">
        <v>41770.9</v>
      </c>
      <c r="E82" s="10">
        <v>41952.63</v>
      </c>
      <c r="F82" s="10">
        <v>41952.63</v>
      </c>
      <c r="G82" s="12">
        <v>14100</v>
      </c>
    </row>
    <row r="83" spans="1:7" ht="15.75" thickBot="1" x14ac:dyDescent="0.3">
      <c r="A83" s="9">
        <v>43843</v>
      </c>
      <c r="B83" s="10">
        <v>41788.21</v>
      </c>
      <c r="C83" s="10">
        <v>41899.629999999997</v>
      </c>
      <c r="D83" s="10">
        <v>41720.76</v>
      </c>
      <c r="E83" s="10">
        <v>41859.69</v>
      </c>
      <c r="F83" s="10">
        <v>41859.69</v>
      </c>
      <c r="G83" s="12">
        <v>10600</v>
      </c>
    </row>
    <row r="84" spans="1:7" ht="15.75" thickBot="1" x14ac:dyDescent="0.3">
      <c r="A84" s="9">
        <v>43840</v>
      </c>
      <c r="B84" s="10">
        <v>41568.199999999997</v>
      </c>
      <c r="C84" s="10">
        <v>41775.11</v>
      </c>
      <c r="D84" s="10">
        <v>41447.800000000003</v>
      </c>
      <c r="E84" s="10">
        <v>41599.72</v>
      </c>
      <c r="F84" s="10">
        <v>41599.72</v>
      </c>
      <c r="G84" s="12">
        <v>13200</v>
      </c>
    </row>
    <row r="85" spans="1:7" ht="15.75" thickBot="1" x14ac:dyDescent="0.3">
      <c r="A85" s="9">
        <v>43839</v>
      </c>
      <c r="B85" s="10">
        <v>41216.67</v>
      </c>
      <c r="C85" s="10">
        <v>41482.120000000003</v>
      </c>
      <c r="D85" s="10">
        <v>41175.72</v>
      </c>
      <c r="E85" s="10">
        <v>41452.35</v>
      </c>
      <c r="F85" s="10">
        <v>41452.35</v>
      </c>
      <c r="G85" s="12">
        <v>7800</v>
      </c>
    </row>
    <row r="86" spans="1:7" ht="15.75" thickBot="1" x14ac:dyDescent="0.3">
      <c r="A86" s="9">
        <v>43838</v>
      </c>
      <c r="B86" s="10">
        <v>40574.83</v>
      </c>
      <c r="C86" s="10">
        <v>40866.36</v>
      </c>
      <c r="D86" s="10">
        <v>40476.550000000003</v>
      </c>
      <c r="E86" s="10">
        <v>40817.74</v>
      </c>
      <c r="F86" s="10">
        <v>40817.74</v>
      </c>
      <c r="G86" s="12">
        <v>18200</v>
      </c>
    </row>
    <row r="87" spans="1:7" ht="15.75" thickBot="1" x14ac:dyDescent="0.3">
      <c r="A87" s="9">
        <v>43837</v>
      </c>
      <c r="B87" s="10">
        <v>40983.040000000001</v>
      </c>
      <c r="C87" s="10">
        <v>41230.14</v>
      </c>
      <c r="D87" s="10">
        <v>40727.370000000003</v>
      </c>
      <c r="E87" s="10">
        <v>40869.47</v>
      </c>
      <c r="F87" s="10">
        <v>40869.47</v>
      </c>
      <c r="G87" s="12">
        <v>11900</v>
      </c>
    </row>
    <row r="88" spans="1:7" ht="15.75" thickBot="1" x14ac:dyDescent="0.3">
      <c r="A88" s="9">
        <v>43836</v>
      </c>
      <c r="B88" s="10">
        <v>41378.339999999997</v>
      </c>
      <c r="C88" s="10">
        <v>41378.339999999997</v>
      </c>
      <c r="D88" s="10">
        <v>40613.96</v>
      </c>
      <c r="E88" s="10">
        <v>40676.629999999997</v>
      </c>
      <c r="F88" s="10">
        <v>40676.629999999997</v>
      </c>
      <c r="G88" s="12">
        <v>8700</v>
      </c>
    </row>
    <row r="89" spans="1:7" ht="15.75" thickBot="1" x14ac:dyDescent="0.3">
      <c r="A89" s="9">
        <v>43833</v>
      </c>
      <c r="B89" s="10">
        <v>41634.51</v>
      </c>
      <c r="C89" s="10">
        <v>41636.18</v>
      </c>
      <c r="D89" s="10">
        <v>41348.68</v>
      </c>
      <c r="E89" s="10">
        <v>41464.61</v>
      </c>
      <c r="F89" s="10">
        <v>41464.61</v>
      </c>
      <c r="G89" s="12">
        <v>8900</v>
      </c>
    </row>
    <row r="90" spans="1:7" ht="15.75" thickBot="1" x14ac:dyDescent="0.3">
      <c r="A90" s="9">
        <v>43832</v>
      </c>
      <c r="B90" s="10">
        <v>41340.269999999997</v>
      </c>
      <c r="C90" s="10">
        <v>41649.29</v>
      </c>
      <c r="D90" s="10">
        <v>41328.449999999997</v>
      </c>
      <c r="E90" s="10">
        <v>41626.639999999999</v>
      </c>
      <c r="F90" s="10">
        <v>41626.639999999999</v>
      </c>
      <c r="G90" s="12">
        <v>5300</v>
      </c>
    </row>
    <row r="91" spans="1:7" ht="15.75" thickBot="1" x14ac:dyDescent="0.3">
      <c r="A91" s="9">
        <v>43831</v>
      </c>
      <c r="B91" s="11" t="s">
        <v>7</v>
      </c>
      <c r="C91" s="11" t="s">
        <v>7</v>
      </c>
      <c r="D91" s="11" t="s">
        <v>7</v>
      </c>
      <c r="E91" s="11" t="s">
        <v>7</v>
      </c>
      <c r="F91" s="11" t="s">
        <v>7</v>
      </c>
      <c r="G91" s="11" t="s">
        <v>7</v>
      </c>
    </row>
    <row r="92" spans="1:7" ht="15.75" thickBot="1" x14ac:dyDescent="0.3">
      <c r="A92" s="9">
        <v>43830</v>
      </c>
      <c r="B92" s="10">
        <v>41607.49</v>
      </c>
      <c r="C92" s="10">
        <v>41607.49</v>
      </c>
      <c r="D92" s="10">
        <v>41184.730000000003</v>
      </c>
      <c r="E92" s="10">
        <v>41253.74</v>
      </c>
      <c r="F92" s="10">
        <v>41253.74</v>
      </c>
      <c r="G92" s="12">
        <v>5600</v>
      </c>
    </row>
    <row r="93" spans="1:7" ht="15.75" thickBot="1" x14ac:dyDescent="0.3">
      <c r="A93" s="9">
        <v>43829</v>
      </c>
      <c r="B93" s="10">
        <v>41686.269999999997</v>
      </c>
      <c r="C93" s="10">
        <v>41714.730000000003</v>
      </c>
      <c r="D93" s="10">
        <v>41453.379999999997</v>
      </c>
      <c r="E93" s="10">
        <v>41558</v>
      </c>
      <c r="F93" s="10">
        <v>41558</v>
      </c>
      <c r="G93" s="12">
        <v>5700</v>
      </c>
    </row>
    <row r="94" spans="1:7" ht="15.75" thickBot="1" x14ac:dyDescent="0.3">
      <c r="A94" s="9">
        <v>43826</v>
      </c>
      <c r="B94" s="10">
        <v>41297.08</v>
      </c>
      <c r="C94" s="10">
        <v>41611.269999999997</v>
      </c>
      <c r="D94" s="10">
        <v>41264.92</v>
      </c>
      <c r="E94" s="10">
        <v>41575.14</v>
      </c>
      <c r="F94" s="10">
        <v>41575.14</v>
      </c>
      <c r="G94" s="12">
        <v>6100</v>
      </c>
    </row>
    <row r="95" spans="1:7" ht="15.75" thickBot="1" x14ac:dyDescent="0.3">
      <c r="A95" s="9">
        <v>43825</v>
      </c>
      <c r="B95" s="10">
        <v>41543.800000000003</v>
      </c>
      <c r="C95" s="10">
        <v>41543.800000000003</v>
      </c>
      <c r="D95" s="10">
        <v>41132.89</v>
      </c>
      <c r="E95" s="10">
        <v>41163.760000000002</v>
      </c>
      <c r="F95" s="10">
        <v>41163.760000000002</v>
      </c>
      <c r="G95" s="12">
        <v>5600</v>
      </c>
    </row>
    <row r="96" spans="1:7" ht="15.75" thickBot="1" x14ac:dyDescent="0.3">
      <c r="A96" s="9">
        <v>43823</v>
      </c>
      <c r="B96" s="10">
        <v>41684.51</v>
      </c>
      <c r="C96" s="10">
        <v>41702.980000000003</v>
      </c>
      <c r="D96" s="10">
        <v>41423.07</v>
      </c>
      <c r="E96" s="10">
        <v>41461.26</v>
      </c>
      <c r="F96" s="10">
        <v>41461.26</v>
      </c>
      <c r="G96" s="12">
        <v>4400</v>
      </c>
    </row>
    <row r="97" spans="1:7" ht="15.75" thickBot="1" x14ac:dyDescent="0.3">
      <c r="A97" s="9">
        <v>43822</v>
      </c>
      <c r="B97" s="10">
        <v>41548.26</v>
      </c>
      <c r="C97" s="10">
        <v>41701.620000000003</v>
      </c>
      <c r="D97" s="10">
        <v>41474.61</v>
      </c>
      <c r="E97" s="10">
        <v>41642.660000000003</v>
      </c>
      <c r="F97" s="10">
        <v>41642.660000000003</v>
      </c>
      <c r="G97" s="12">
        <v>6200</v>
      </c>
    </row>
    <row r="98" spans="1:7" ht="15.75" thickBot="1" x14ac:dyDescent="0.3">
      <c r="A98" s="9">
        <v>43819</v>
      </c>
      <c r="B98" s="10">
        <v>41746.199999999997</v>
      </c>
      <c r="C98" s="10">
        <v>41809.96</v>
      </c>
      <c r="D98" s="10">
        <v>41636.11</v>
      </c>
      <c r="E98" s="10">
        <v>41681.54</v>
      </c>
      <c r="F98" s="10">
        <v>41681.54</v>
      </c>
      <c r="G98" s="12">
        <v>33600</v>
      </c>
    </row>
    <row r="99" spans="1:7" ht="15.75" thickBot="1" x14ac:dyDescent="0.3">
      <c r="A99" s="9">
        <v>43818</v>
      </c>
      <c r="B99" s="10">
        <v>41571.82</v>
      </c>
      <c r="C99" s="10">
        <v>41719.29</v>
      </c>
      <c r="D99" s="10">
        <v>41456.400000000001</v>
      </c>
      <c r="E99" s="10">
        <v>41673.919999999998</v>
      </c>
      <c r="F99" s="10">
        <v>41673.919999999998</v>
      </c>
      <c r="G99" s="12">
        <v>33300</v>
      </c>
    </row>
    <row r="100" spans="1:7" ht="15.75" thickBot="1" x14ac:dyDescent="0.3">
      <c r="A100" s="9">
        <v>43817</v>
      </c>
      <c r="B100" s="10">
        <v>41442.75</v>
      </c>
      <c r="C100" s="10">
        <v>41614.769999999997</v>
      </c>
      <c r="D100" s="10">
        <v>41358.47</v>
      </c>
      <c r="E100" s="10">
        <v>41558.57</v>
      </c>
      <c r="F100" s="10">
        <v>41558.57</v>
      </c>
      <c r="G100" s="12">
        <v>24300</v>
      </c>
    </row>
    <row r="101" spans="1:7" ht="15.75" thickBot="1" x14ac:dyDescent="0.3">
      <c r="A101" s="9">
        <v>43816</v>
      </c>
      <c r="B101" s="10">
        <v>41052.36</v>
      </c>
      <c r="C101" s="10">
        <v>41401.65</v>
      </c>
      <c r="D101" s="10">
        <v>41005.18</v>
      </c>
      <c r="E101" s="10">
        <v>41352.17</v>
      </c>
      <c r="F101" s="10">
        <v>41352.17</v>
      </c>
      <c r="G101" s="12">
        <v>19000</v>
      </c>
    </row>
    <row r="102" spans="1:7" ht="15.75" thickBot="1" x14ac:dyDescent="0.3">
      <c r="A102" s="9">
        <v>43815</v>
      </c>
      <c r="B102" s="10">
        <v>41168.85</v>
      </c>
      <c r="C102" s="10">
        <v>41185.03</v>
      </c>
      <c r="D102" s="10">
        <v>40917.93</v>
      </c>
      <c r="E102" s="10">
        <v>40938.720000000001</v>
      </c>
      <c r="F102" s="10">
        <v>40938.720000000001</v>
      </c>
      <c r="G102" s="12">
        <v>21600</v>
      </c>
    </row>
    <row r="103" spans="1:7" ht="15.75" thickBot="1" x14ac:dyDescent="0.3">
      <c r="A103" s="9">
        <v>43812</v>
      </c>
      <c r="B103" s="10">
        <v>40754.82</v>
      </c>
      <c r="C103" s="10">
        <v>41055.800000000003</v>
      </c>
      <c r="D103" s="10">
        <v>40736.699999999997</v>
      </c>
      <c r="E103" s="10">
        <v>41009.71</v>
      </c>
      <c r="F103" s="10">
        <v>41009.71</v>
      </c>
      <c r="G103" s="12">
        <v>27900</v>
      </c>
    </row>
    <row r="104" spans="1:7" ht="15.75" thickBot="1" x14ac:dyDescent="0.3">
      <c r="A104" s="9">
        <v>43811</v>
      </c>
      <c r="B104" s="10">
        <v>40561.339999999997</v>
      </c>
      <c r="C104" s="10">
        <v>40712.65</v>
      </c>
      <c r="D104" s="10">
        <v>40490.69</v>
      </c>
      <c r="E104" s="10">
        <v>40581.71</v>
      </c>
      <c r="F104" s="10">
        <v>40581.71</v>
      </c>
      <c r="G104" s="12">
        <v>41300</v>
      </c>
    </row>
    <row r="105" spans="1:7" ht="15.75" thickBot="1" x14ac:dyDescent="0.3">
      <c r="A105" s="9">
        <v>43810</v>
      </c>
      <c r="B105" s="10">
        <v>40285.199999999997</v>
      </c>
      <c r="C105" s="10">
        <v>40466.129999999997</v>
      </c>
      <c r="D105" s="10">
        <v>40135.370000000003</v>
      </c>
      <c r="E105" s="10">
        <v>40412.57</v>
      </c>
      <c r="F105" s="10">
        <v>40412.57</v>
      </c>
      <c r="G105" s="12">
        <v>55500</v>
      </c>
    </row>
    <row r="106" spans="1:7" ht="15.75" thickBot="1" x14ac:dyDescent="0.3">
      <c r="A106" s="9">
        <v>43809</v>
      </c>
      <c r="B106" s="10">
        <v>40588.81</v>
      </c>
      <c r="C106" s="10">
        <v>40588.81</v>
      </c>
      <c r="D106" s="10">
        <v>40208.699999999997</v>
      </c>
      <c r="E106" s="10">
        <v>40239.879999999997</v>
      </c>
      <c r="F106" s="10">
        <v>40239.879999999997</v>
      </c>
      <c r="G106" s="12">
        <v>31400</v>
      </c>
    </row>
    <row r="107" spans="1:7" ht="15.75" thickBot="1" x14ac:dyDescent="0.3">
      <c r="A107" s="9">
        <v>43808</v>
      </c>
      <c r="B107" s="10">
        <v>40527.24</v>
      </c>
      <c r="C107" s="10">
        <v>40645.629999999997</v>
      </c>
      <c r="D107" s="10">
        <v>40336.559999999998</v>
      </c>
      <c r="E107" s="10">
        <v>40487.43</v>
      </c>
      <c r="F107" s="10">
        <v>40487.43</v>
      </c>
      <c r="G107" s="12">
        <v>32600</v>
      </c>
    </row>
    <row r="108" spans="1:7" ht="15.75" thickBot="1" x14ac:dyDescent="0.3">
      <c r="A108" s="9">
        <v>43805</v>
      </c>
      <c r="B108" s="10">
        <v>40952.129999999997</v>
      </c>
      <c r="C108" s="10">
        <v>40952.129999999997</v>
      </c>
      <c r="D108" s="10">
        <v>40337.53</v>
      </c>
      <c r="E108" s="10">
        <v>40445.15</v>
      </c>
      <c r="F108" s="10">
        <v>40445.15</v>
      </c>
      <c r="G108" s="12">
        <v>33100</v>
      </c>
    </row>
    <row r="109" spans="1:7" ht="15.75" thickBot="1" x14ac:dyDescent="0.3">
      <c r="A109" s="9">
        <v>43804</v>
      </c>
      <c r="B109" s="10">
        <v>40988.14</v>
      </c>
      <c r="C109" s="10">
        <v>41002.410000000003</v>
      </c>
      <c r="D109" s="10">
        <v>40720.17</v>
      </c>
      <c r="E109" s="10">
        <v>40779.589999999997</v>
      </c>
      <c r="F109" s="10">
        <v>40779.589999999997</v>
      </c>
      <c r="G109" s="12">
        <v>33000</v>
      </c>
    </row>
    <row r="110" spans="1:7" ht="15.75" thickBot="1" x14ac:dyDescent="0.3">
      <c r="A110" s="9">
        <v>43803</v>
      </c>
      <c r="B110" s="10">
        <v>40606.01</v>
      </c>
      <c r="C110" s="10">
        <v>40886.870000000003</v>
      </c>
      <c r="D110" s="10">
        <v>40475.83</v>
      </c>
      <c r="E110" s="10">
        <v>40850.29</v>
      </c>
      <c r="F110" s="10">
        <v>40850.29</v>
      </c>
      <c r="G110" s="12">
        <v>44500</v>
      </c>
    </row>
    <row r="111" spans="1:7" ht="15.75" thickBot="1" x14ac:dyDescent="0.3">
      <c r="A111" s="9">
        <v>43802</v>
      </c>
      <c r="B111" s="10">
        <v>40852.61</v>
      </c>
      <c r="C111" s="10">
        <v>40885.03</v>
      </c>
      <c r="D111" s="10">
        <v>40554.04</v>
      </c>
      <c r="E111" s="10">
        <v>40675.449999999997</v>
      </c>
      <c r="F111" s="10">
        <v>40675.449999999997</v>
      </c>
      <c r="G111" s="12">
        <v>33700</v>
      </c>
    </row>
    <row r="112" spans="1:7" ht="15.75" thickBot="1" x14ac:dyDescent="0.3">
      <c r="A112" s="9">
        <v>43801</v>
      </c>
      <c r="B112" s="10">
        <v>41072.94</v>
      </c>
      <c r="C112" s="10">
        <v>41093.99</v>
      </c>
      <c r="D112" s="10">
        <v>40707.629999999997</v>
      </c>
      <c r="E112" s="10">
        <v>40802.17</v>
      </c>
      <c r="F112" s="10">
        <v>40802.17</v>
      </c>
      <c r="G112" s="12">
        <v>39800</v>
      </c>
    </row>
    <row r="113" spans="1:7" ht="15.75" thickBot="1" x14ac:dyDescent="0.3">
      <c r="A113" s="9">
        <v>43798</v>
      </c>
      <c r="B113" s="10">
        <v>41138.26</v>
      </c>
      <c r="C113" s="10">
        <v>41143.22</v>
      </c>
      <c r="D113" s="10">
        <v>40664.18</v>
      </c>
      <c r="E113" s="10">
        <v>40793.81</v>
      </c>
      <c r="F113" s="10">
        <v>40793.81</v>
      </c>
      <c r="G113" s="12">
        <v>46700</v>
      </c>
    </row>
    <row r="114" spans="1:7" ht="15.75" thickBot="1" x14ac:dyDescent="0.3">
      <c r="A114" s="9">
        <v>43797</v>
      </c>
      <c r="B114" s="10">
        <v>41161.54</v>
      </c>
      <c r="C114" s="10">
        <v>41163.79</v>
      </c>
      <c r="D114" s="10">
        <v>40996.080000000002</v>
      </c>
      <c r="E114" s="10">
        <v>41130.17</v>
      </c>
      <c r="F114" s="10">
        <v>41130.17</v>
      </c>
      <c r="G114" s="12">
        <v>30900</v>
      </c>
    </row>
    <row r="115" spans="1:7" ht="15.75" thickBot="1" x14ac:dyDescent="0.3">
      <c r="A115" s="9">
        <v>43796</v>
      </c>
      <c r="B115" s="10">
        <v>40979.39</v>
      </c>
      <c r="C115" s="10">
        <v>41075.760000000002</v>
      </c>
      <c r="D115" s="10">
        <v>40848.699999999997</v>
      </c>
      <c r="E115" s="10">
        <v>41020.61</v>
      </c>
      <c r="F115" s="10">
        <v>41020.61</v>
      </c>
      <c r="G115" s="12">
        <v>32400</v>
      </c>
    </row>
    <row r="116" spans="1:7" ht="15.75" thickBot="1" x14ac:dyDescent="0.3">
      <c r="A116" s="9">
        <v>43795</v>
      </c>
      <c r="B116" s="10">
        <v>41022.85</v>
      </c>
      <c r="C116" s="10">
        <v>41120.28</v>
      </c>
      <c r="D116" s="10">
        <v>40710.199999999997</v>
      </c>
      <c r="E116" s="10">
        <v>40821.300000000003</v>
      </c>
      <c r="F116" s="10">
        <v>40821.300000000003</v>
      </c>
      <c r="G116" s="12">
        <v>32800</v>
      </c>
    </row>
    <row r="117" spans="1:7" ht="15.75" thickBot="1" x14ac:dyDescent="0.3">
      <c r="A117" s="9">
        <v>43794</v>
      </c>
      <c r="B117" s="10">
        <v>40439.660000000003</v>
      </c>
      <c r="C117" s="10">
        <v>40931.71</v>
      </c>
      <c r="D117" s="10">
        <v>40393.9</v>
      </c>
      <c r="E117" s="10">
        <v>40889.230000000003</v>
      </c>
      <c r="F117" s="10">
        <v>40889.230000000003</v>
      </c>
      <c r="G117" s="12">
        <v>28600</v>
      </c>
    </row>
    <row r="118" spans="1:7" ht="15.75" thickBot="1" x14ac:dyDescent="0.3">
      <c r="A118" s="9">
        <v>43791</v>
      </c>
      <c r="B118" s="10">
        <v>40653.17</v>
      </c>
      <c r="C118" s="10">
        <v>40653.17</v>
      </c>
      <c r="D118" s="10">
        <v>40276.83</v>
      </c>
      <c r="E118" s="10">
        <v>40359.410000000003</v>
      </c>
      <c r="F118" s="10">
        <v>40359.410000000003</v>
      </c>
      <c r="G118" s="12">
        <v>21700</v>
      </c>
    </row>
    <row r="119" spans="1:7" ht="15.75" thickBot="1" x14ac:dyDescent="0.3">
      <c r="A119" s="9">
        <v>43790</v>
      </c>
      <c r="B119" s="10">
        <v>40737.31</v>
      </c>
      <c r="C119" s="10">
        <v>40744.85</v>
      </c>
      <c r="D119" s="10">
        <v>40534.120000000003</v>
      </c>
      <c r="E119" s="10">
        <v>40575.17</v>
      </c>
      <c r="F119" s="10">
        <v>40575.17</v>
      </c>
      <c r="G119" s="12">
        <v>21800</v>
      </c>
    </row>
    <row r="120" spans="1:7" ht="15.75" thickBot="1" x14ac:dyDescent="0.3">
      <c r="A120" s="9">
        <v>43789</v>
      </c>
      <c r="B120" s="10">
        <v>40729.800000000003</v>
      </c>
      <c r="C120" s="10">
        <v>40816.379999999997</v>
      </c>
      <c r="D120" s="10">
        <v>40575.96</v>
      </c>
      <c r="E120" s="10">
        <v>40651.64</v>
      </c>
      <c r="F120" s="10">
        <v>40651.64</v>
      </c>
      <c r="G120" s="12">
        <v>32300</v>
      </c>
    </row>
    <row r="121" spans="1:7" ht="15.75" thickBot="1" x14ac:dyDescent="0.3">
      <c r="A121" s="9">
        <v>43788</v>
      </c>
      <c r="B121" s="10">
        <v>40455.360000000001</v>
      </c>
      <c r="C121" s="10">
        <v>40544.129999999997</v>
      </c>
      <c r="D121" s="10">
        <v>40290.21</v>
      </c>
      <c r="E121" s="10">
        <v>40469.699999999997</v>
      </c>
      <c r="F121" s="10">
        <v>40469.699999999997</v>
      </c>
      <c r="G121" s="12">
        <v>39100</v>
      </c>
    </row>
    <row r="122" spans="1:7" ht="15.75" thickBot="1" x14ac:dyDescent="0.3">
      <c r="A122" s="9">
        <v>43787</v>
      </c>
      <c r="B122" s="10">
        <v>40431.08</v>
      </c>
      <c r="C122" s="10">
        <v>40542.400000000001</v>
      </c>
      <c r="D122" s="10">
        <v>40221.97</v>
      </c>
      <c r="E122" s="10">
        <v>40284.19</v>
      </c>
      <c r="F122" s="10">
        <v>40284.19</v>
      </c>
      <c r="G122" s="12">
        <v>28700</v>
      </c>
    </row>
    <row r="123" spans="1:7" ht="15.75" thickBot="1" x14ac:dyDescent="0.3">
      <c r="A123" s="9">
        <v>43784</v>
      </c>
      <c r="B123" s="10">
        <v>40408.199999999997</v>
      </c>
      <c r="C123" s="10">
        <v>40650.06</v>
      </c>
      <c r="D123" s="10">
        <v>40308.089999999997</v>
      </c>
      <c r="E123" s="10">
        <v>40356.69</v>
      </c>
      <c r="F123" s="10">
        <v>40356.69</v>
      </c>
      <c r="G123" s="12">
        <v>25800</v>
      </c>
    </row>
    <row r="124" spans="1:7" ht="15.75" thickBot="1" x14ac:dyDescent="0.3">
      <c r="A124" s="9">
        <v>43783</v>
      </c>
      <c r="B124" s="10">
        <v>40178.93</v>
      </c>
      <c r="C124" s="10">
        <v>40348.61</v>
      </c>
      <c r="D124" s="10">
        <v>40026.99</v>
      </c>
      <c r="E124" s="10">
        <v>40286.480000000003</v>
      </c>
      <c r="F124" s="10">
        <v>40286.480000000003</v>
      </c>
      <c r="G124" s="12">
        <v>27800</v>
      </c>
    </row>
    <row r="125" spans="1:7" ht="15.75" thickBot="1" x14ac:dyDescent="0.3">
      <c r="A125" s="9">
        <v>43782</v>
      </c>
      <c r="B125" s="10">
        <v>40346.43</v>
      </c>
      <c r="C125" s="10">
        <v>40447.17</v>
      </c>
      <c r="D125" s="10">
        <v>40061.230000000003</v>
      </c>
      <c r="E125" s="10">
        <v>40116.06</v>
      </c>
      <c r="F125" s="10">
        <v>40116.06</v>
      </c>
      <c r="G125" s="12">
        <v>37700</v>
      </c>
    </row>
    <row r="126" spans="1:7" ht="15.75" thickBot="1" x14ac:dyDescent="0.3">
      <c r="A126" s="9">
        <v>43780</v>
      </c>
      <c r="B126" s="10">
        <v>40316.5</v>
      </c>
      <c r="C126" s="10">
        <v>40417.440000000002</v>
      </c>
      <c r="D126" s="10">
        <v>40150.97</v>
      </c>
      <c r="E126" s="10">
        <v>40345.08</v>
      </c>
      <c r="F126" s="10">
        <v>40345.08</v>
      </c>
      <c r="G126" s="12">
        <v>29500</v>
      </c>
    </row>
    <row r="127" spans="1:7" ht="15.75" thickBot="1" x14ac:dyDescent="0.3">
      <c r="A127" s="9">
        <v>43777</v>
      </c>
      <c r="B127" s="10">
        <v>40630.559999999998</v>
      </c>
      <c r="C127" s="10">
        <v>40749.33</v>
      </c>
      <c r="D127" s="10">
        <v>40263.94</v>
      </c>
      <c r="E127" s="10">
        <v>40323.61</v>
      </c>
      <c r="F127" s="10">
        <v>40323.61</v>
      </c>
      <c r="G127" s="12">
        <v>42600</v>
      </c>
    </row>
    <row r="128" spans="1:7" ht="15.75" thickBot="1" x14ac:dyDescent="0.3">
      <c r="A128" s="9">
        <v>43776</v>
      </c>
      <c r="B128" s="10">
        <v>40625.64</v>
      </c>
      <c r="C128" s="10">
        <v>40688.269999999997</v>
      </c>
      <c r="D128" s="10">
        <v>40421.07</v>
      </c>
      <c r="E128" s="10">
        <v>40653.74</v>
      </c>
      <c r="F128" s="10">
        <v>40653.74</v>
      </c>
      <c r="G128" s="12">
        <v>30200</v>
      </c>
    </row>
    <row r="129" spans="1:7" ht="15.75" thickBot="1" x14ac:dyDescent="0.3">
      <c r="A129" s="9">
        <v>43775</v>
      </c>
      <c r="B129" s="10">
        <v>40311.85</v>
      </c>
      <c r="C129" s="10">
        <v>40606.910000000003</v>
      </c>
      <c r="D129" s="10">
        <v>40037.53</v>
      </c>
      <c r="E129" s="10">
        <v>40469.78</v>
      </c>
      <c r="F129" s="10">
        <v>40469.78</v>
      </c>
      <c r="G129" s="12">
        <v>37700</v>
      </c>
    </row>
    <row r="130" spans="1:7" ht="15.75" thickBot="1" x14ac:dyDescent="0.3">
      <c r="A130" s="9">
        <v>43774</v>
      </c>
      <c r="B130" s="10">
        <v>40445.67</v>
      </c>
      <c r="C130" s="10">
        <v>40466.550000000003</v>
      </c>
      <c r="D130" s="10">
        <v>40053.550000000003</v>
      </c>
      <c r="E130" s="10">
        <v>40248.230000000003</v>
      </c>
      <c r="F130" s="10">
        <v>40248.230000000003</v>
      </c>
      <c r="G130" s="12">
        <v>45400</v>
      </c>
    </row>
    <row r="131" spans="1:7" ht="15.75" thickBot="1" x14ac:dyDescent="0.3">
      <c r="A131" s="9">
        <v>43773</v>
      </c>
      <c r="B131" s="10">
        <v>40293.85</v>
      </c>
      <c r="C131" s="10">
        <v>40483.21</v>
      </c>
      <c r="D131" s="10">
        <v>40186.29</v>
      </c>
      <c r="E131" s="10">
        <v>40301.96</v>
      </c>
      <c r="F131" s="10">
        <v>40301.96</v>
      </c>
      <c r="G131" s="12">
        <v>62600</v>
      </c>
    </row>
    <row r="132" spans="1:7" ht="15.75" thickBot="1" x14ac:dyDescent="0.3">
      <c r="A132" s="9">
        <v>43770</v>
      </c>
      <c r="B132" s="10">
        <v>40196.07</v>
      </c>
      <c r="C132" s="10">
        <v>40283.300000000003</v>
      </c>
      <c r="D132" s="10">
        <v>40014.230000000003</v>
      </c>
      <c r="E132" s="10">
        <v>40165.03</v>
      </c>
      <c r="F132" s="10">
        <v>40165.03</v>
      </c>
      <c r="G132" s="12">
        <v>57000</v>
      </c>
    </row>
    <row r="133" spans="1:7" ht="15.75" thickBot="1" x14ac:dyDescent="0.3">
      <c r="A133" s="9">
        <v>43769</v>
      </c>
      <c r="B133" s="10">
        <v>40211.99</v>
      </c>
      <c r="C133" s="10">
        <v>40392.22</v>
      </c>
      <c r="D133" s="10">
        <v>40054.89</v>
      </c>
      <c r="E133" s="10">
        <v>40129.050000000003</v>
      </c>
      <c r="F133" s="10">
        <v>40129.050000000003</v>
      </c>
      <c r="G133" s="12">
        <v>87900</v>
      </c>
    </row>
    <row r="134" spans="1:7" ht="15.75" thickBot="1" x14ac:dyDescent="0.3">
      <c r="A134" s="9">
        <v>43768</v>
      </c>
      <c r="B134" s="10">
        <v>40055.629999999997</v>
      </c>
      <c r="C134" s="10">
        <v>40178.120000000003</v>
      </c>
      <c r="D134" s="10">
        <v>39805.11</v>
      </c>
      <c r="E134" s="10">
        <v>40051.870000000003</v>
      </c>
      <c r="F134" s="10">
        <v>40051.870000000003</v>
      </c>
      <c r="G134" s="12">
        <v>37200</v>
      </c>
    </row>
    <row r="135" spans="1:7" ht="15.75" thickBot="1" x14ac:dyDescent="0.3">
      <c r="A135" s="9">
        <v>43767</v>
      </c>
      <c r="B135" s="10">
        <v>39293.49</v>
      </c>
      <c r="C135" s="10">
        <v>39917.01</v>
      </c>
      <c r="D135" s="10">
        <v>39254.120000000003</v>
      </c>
      <c r="E135" s="10">
        <v>39831.839999999997</v>
      </c>
      <c r="F135" s="10">
        <v>39831.839999999997</v>
      </c>
      <c r="G135" s="12">
        <v>50500</v>
      </c>
    </row>
    <row r="136" spans="1:7" ht="15.75" thickBot="1" x14ac:dyDescent="0.3">
      <c r="A136" s="9">
        <v>43765</v>
      </c>
      <c r="B136" s="11" t="s">
        <v>7</v>
      </c>
      <c r="C136" s="11" t="s">
        <v>7</v>
      </c>
      <c r="D136" s="11" t="s">
        <v>7</v>
      </c>
      <c r="E136" s="11" t="s">
        <v>7</v>
      </c>
      <c r="F136" s="11" t="s">
        <v>7</v>
      </c>
      <c r="G136" s="11" t="s">
        <v>7</v>
      </c>
    </row>
    <row r="137" spans="1:7" ht="15.75" thickBot="1" x14ac:dyDescent="0.3">
      <c r="A137" s="9">
        <v>43763</v>
      </c>
      <c r="B137" s="10">
        <v>39201.67</v>
      </c>
      <c r="C137" s="10">
        <v>39241.61</v>
      </c>
      <c r="D137" s="10">
        <v>38718.269999999997</v>
      </c>
      <c r="E137" s="10">
        <v>39058.06</v>
      </c>
      <c r="F137" s="10">
        <v>39058.06</v>
      </c>
      <c r="G137" s="12">
        <v>48600</v>
      </c>
    </row>
    <row r="138" spans="1:7" ht="15.75" thickBot="1" x14ac:dyDescent="0.3">
      <c r="A138" s="9">
        <v>43762</v>
      </c>
      <c r="B138" s="10">
        <v>39223.01</v>
      </c>
      <c r="C138" s="10">
        <v>39327.15</v>
      </c>
      <c r="D138" s="10">
        <v>38840.76</v>
      </c>
      <c r="E138" s="10">
        <v>39020.39</v>
      </c>
      <c r="F138" s="10">
        <v>39020.39</v>
      </c>
      <c r="G138" s="12">
        <v>36600</v>
      </c>
    </row>
    <row r="139" spans="1:7" ht="15.75" thickBot="1" x14ac:dyDescent="0.3">
      <c r="A139" s="9">
        <v>43761</v>
      </c>
      <c r="B139" s="10">
        <v>39063.839999999997</v>
      </c>
      <c r="C139" s="10">
        <v>39196.67</v>
      </c>
      <c r="D139" s="10">
        <v>38866.080000000002</v>
      </c>
      <c r="E139" s="10">
        <v>39058.83</v>
      </c>
      <c r="F139" s="10">
        <v>39058.83</v>
      </c>
      <c r="G139" s="12">
        <v>41000</v>
      </c>
    </row>
    <row r="140" spans="1:7" ht="15.75" thickBot="1" x14ac:dyDescent="0.3">
      <c r="A140" s="9">
        <v>43760</v>
      </c>
      <c r="B140" s="10">
        <v>39233.4</v>
      </c>
      <c r="C140" s="10">
        <v>39426.47</v>
      </c>
      <c r="D140" s="10">
        <v>38924.85</v>
      </c>
      <c r="E140" s="10">
        <v>38963.839999999997</v>
      </c>
      <c r="F140" s="10">
        <v>38963.839999999997</v>
      </c>
      <c r="G140" s="12">
        <v>54500</v>
      </c>
    </row>
    <row r="141" spans="1:7" ht="15.75" thickBot="1" x14ac:dyDescent="0.3">
      <c r="A141" s="9">
        <v>43756</v>
      </c>
      <c r="B141" s="10">
        <v>39087.83</v>
      </c>
      <c r="C141" s="10">
        <v>39361.06</v>
      </c>
      <c r="D141" s="10">
        <v>38963.599999999999</v>
      </c>
      <c r="E141" s="10">
        <v>39298.379999999997</v>
      </c>
      <c r="F141" s="10">
        <v>39298.379999999997</v>
      </c>
      <c r="G141" s="12">
        <v>42400</v>
      </c>
    </row>
    <row r="142" spans="1:7" ht="15.75" thickBot="1" x14ac:dyDescent="0.3">
      <c r="A142" s="9">
        <v>43755</v>
      </c>
      <c r="B142" s="10">
        <v>38647.440000000002</v>
      </c>
      <c r="C142" s="10">
        <v>39104.69</v>
      </c>
      <c r="D142" s="10">
        <v>38557.43</v>
      </c>
      <c r="E142" s="10">
        <v>39052.06</v>
      </c>
      <c r="F142" s="10">
        <v>39052.06</v>
      </c>
      <c r="G142" s="12">
        <v>47100</v>
      </c>
    </row>
    <row r="143" spans="1:7" ht="15.75" thickBot="1" x14ac:dyDescent="0.3">
      <c r="A143" s="9">
        <v>43754</v>
      </c>
      <c r="B143" s="10">
        <v>38637.050000000003</v>
      </c>
      <c r="C143" s="10">
        <v>38666.379999999997</v>
      </c>
      <c r="D143" s="10">
        <v>38416.67</v>
      </c>
      <c r="E143" s="10">
        <v>38598.99</v>
      </c>
      <c r="F143" s="10">
        <v>38598.99</v>
      </c>
      <c r="G143" s="12">
        <v>27500</v>
      </c>
    </row>
    <row r="144" spans="1:7" ht="15.75" thickBot="1" x14ac:dyDescent="0.3">
      <c r="A144" s="9">
        <v>43753</v>
      </c>
      <c r="B144" s="10">
        <v>38316.49</v>
      </c>
      <c r="C144" s="10">
        <v>38635.19</v>
      </c>
      <c r="D144" s="10">
        <v>38238.269999999997</v>
      </c>
      <c r="E144" s="10">
        <v>38506.089999999997</v>
      </c>
      <c r="F144" s="10">
        <v>38506.089999999997</v>
      </c>
      <c r="G144" s="12">
        <v>26200</v>
      </c>
    </row>
    <row r="145" spans="1:7" ht="15.75" thickBot="1" x14ac:dyDescent="0.3">
      <c r="A145" s="9">
        <v>43752</v>
      </c>
      <c r="B145" s="10">
        <v>38208.239999999998</v>
      </c>
      <c r="C145" s="10">
        <v>38513.69</v>
      </c>
      <c r="D145" s="10">
        <v>38066.129999999997</v>
      </c>
      <c r="E145" s="10">
        <v>38214.47</v>
      </c>
      <c r="F145" s="10">
        <v>38214.47</v>
      </c>
      <c r="G145" s="12">
        <v>28500</v>
      </c>
    </row>
    <row r="146" spans="1:7" ht="15.75" thickBot="1" x14ac:dyDescent="0.3">
      <c r="A146" s="9">
        <v>43749</v>
      </c>
      <c r="B146" s="10">
        <v>37994.480000000003</v>
      </c>
      <c r="C146" s="10">
        <v>38345.410000000003</v>
      </c>
      <c r="D146" s="10">
        <v>37737.85</v>
      </c>
      <c r="E146" s="10">
        <v>38127.08</v>
      </c>
      <c r="F146" s="10">
        <v>38127.08</v>
      </c>
      <c r="G146" s="12">
        <v>39400</v>
      </c>
    </row>
    <row r="147" spans="1:7" ht="15.75" thickBot="1" x14ac:dyDescent="0.3">
      <c r="A147" s="9">
        <v>43748</v>
      </c>
      <c r="B147" s="10">
        <v>38130.230000000003</v>
      </c>
      <c r="C147" s="10">
        <v>38130.230000000003</v>
      </c>
      <c r="D147" s="10">
        <v>37802.93</v>
      </c>
      <c r="E147" s="10">
        <v>37880.400000000001</v>
      </c>
      <c r="F147" s="10">
        <v>37880.400000000001</v>
      </c>
      <c r="G147" s="12">
        <v>27300</v>
      </c>
    </row>
    <row r="148" spans="1:7" ht="15.75" thickBot="1" x14ac:dyDescent="0.3">
      <c r="A148" s="9">
        <v>43747</v>
      </c>
      <c r="B148" s="10">
        <v>37628.050000000003</v>
      </c>
      <c r="C148" s="10">
        <v>38209.839999999997</v>
      </c>
      <c r="D148" s="10">
        <v>37415.83</v>
      </c>
      <c r="E148" s="10">
        <v>38177.949999999997</v>
      </c>
      <c r="F148" s="10">
        <v>38177.949999999997</v>
      </c>
      <c r="G148" s="12">
        <v>36400</v>
      </c>
    </row>
    <row r="149" spans="1:7" ht="15.75" thickBot="1" x14ac:dyDescent="0.3">
      <c r="A149" s="9">
        <v>43745</v>
      </c>
      <c r="B149" s="10">
        <v>37853.800000000003</v>
      </c>
      <c r="C149" s="10">
        <v>37919.47</v>
      </c>
      <c r="D149" s="10">
        <v>37480.53</v>
      </c>
      <c r="E149" s="10">
        <v>37531.980000000003</v>
      </c>
      <c r="F149" s="10">
        <v>37531.980000000003</v>
      </c>
      <c r="G149" s="12">
        <v>40400</v>
      </c>
    </row>
    <row r="150" spans="1:7" ht="15.75" thickBot="1" x14ac:dyDescent="0.3">
      <c r="A150" s="9">
        <v>43742</v>
      </c>
      <c r="B150" s="10">
        <v>38401.49</v>
      </c>
      <c r="C150" s="10">
        <v>38403.54</v>
      </c>
      <c r="D150" s="10">
        <v>37633.360000000001</v>
      </c>
      <c r="E150" s="10">
        <v>37673.31</v>
      </c>
      <c r="F150" s="10">
        <v>37673.31</v>
      </c>
      <c r="G150" s="12">
        <v>52900</v>
      </c>
    </row>
    <row r="151" spans="1:7" ht="15.75" thickBot="1" x14ac:dyDescent="0.3">
      <c r="A151" s="9">
        <v>43741</v>
      </c>
      <c r="B151" s="10">
        <v>38137.870000000003</v>
      </c>
      <c r="C151" s="10">
        <v>38310.93</v>
      </c>
      <c r="D151" s="10">
        <v>37957.56</v>
      </c>
      <c r="E151" s="10">
        <v>38106.870000000003</v>
      </c>
      <c r="F151" s="10">
        <v>38106.870000000003</v>
      </c>
      <c r="G151" s="12">
        <v>59200</v>
      </c>
    </row>
    <row r="152" spans="1:7" ht="15.75" thickBot="1" x14ac:dyDescent="0.3">
      <c r="A152" s="9">
        <v>43739</v>
      </c>
      <c r="B152" s="10">
        <v>38813.480000000003</v>
      </c>
      <c r="C152" s="10">
        <v>38923.78</v>
      </c>
      <c r="D152" s="10">
        <v>37929.89</v>
      </c>
      <c r="E152" s="10">
        <v>38305.410000000003</v>
      </c>
      <c r="F152" s="10">
        <v>38305.410000000003</v>
      </c>
      <c r="G152" s="12">
        <v>75400</v>
      </c>
    </row>
    <row r="153" spans="1:7" ht="15.75" thickBot="1" x14ac:dyDescent="0.3">
      <c r="A153" s="9">
        <v>43738</v>
      </c>
      <c r="B153" s="10">
        <v>38873.120000000003</v>
      </c>
      <c r="C153" s="10">
        <v>38873.120000000003</v>
      </c>
      <c r="D153" s="10">
        <v>38401.089999999997</v>
      </c>
      <c r="E153" s="10">
        <v>38667.33</v>
      </c>
      <c r="F153" s="10">
        <v>38667.33</v>
      </c>
      <c r="G153" s="12">
        <v>49000</v>
      </c>
    </row>
    <row r="154" spans="1:7" ht="15.75" thickBot="1" x14ac:dyDescent="0.3">
      <c r="A154" s="9">
        <v>43735</v>
      </c>
      <c r="B154" s="10">
        <v>39003.129999999997</v>
      </c>
      <c r="C154" s="10">
        <v>39107.370000000003</v>
      </c>
      <c r="D154" s="10">
        <v>38782.6</v>
      </c>
      <c r="E154" s="10">
        <v>38822.57</v>
      </c>
      <c r="F154" s="10">
        <v>38822.57</v>
      </c>
      <c r="G154" s="12">
        <v>39200</v>
      </c>
    </row>
    <row r="155" spans="1:7" ht="15.75" thickBot="1" x14ac:dyDescent="0.3">
      <c r="A155" s="9">
        <v>43734</v>
      </c>
      <c r="B155" s="10">
        <v>38700.480000000003</v>
      </c>
      <c r="C155" s="10">
        <v>39158.07</v>
      </c>
      <c r="D155" s="10">
        <v>38676.11</v>
      </c>
      <c r="E155" s="10">
        <v>38989.74</v>
      </c>
      <c r="F155" s="10">
        <v>38989.74</v>
      </c>
      <c r="G155" s="12">
        <v>33200</v>
      </c>
    </row>
    <row r="156" spans="1:7" ht="15.75" thickBot="1" x14ac:dyDescent="0.3">
      <c r="A156" s="9">
        <v>43733</v>
      </c>
      <c r="B156" s="10">
        <v>39087.199999999997</v>
      </c>
      <c r="C156" s="10">
        <v>39087.199999999997</v>
      </c>
      <c r="D156" s="10">
        <v>38510.97</v>
      </c>
      <c r="E156" s="10">
        <v>38593.519999999997</v>
      </c>
      <c r="F156" s="10">
        <v>38593.519999999997</v>
      </c>
      <c r="G156" s="12">
        <v>28800</v>
      </c>
    </row>
    <row r="157" spans="1:7" ht="15.75" thickBot="1" x14ac:dyDescent="0.3">
      <c r="A157" s="9">
        <v>43732</v>
      </c>
      <c r="B157" s="10">
        <v>39135.279999999999</v>
      </c>
      <c r="C157" s="10">
        <v>39306.370000000003</v>
      </c>
      <c r="D157" s="10">
        <v>38913.06</v>
      </c>
      <c r="E157" s="10">
        <v>39097.14</v>
      </c>
      <c r="F157" s="10">
        <v>39097.14</v>
      </c>
      <c r="G157" s="12">
        <v>30600</v>
      </c>
    </row>
    <row r="158" spans="1:7" ht="15.75" thickBot="1" x14ac:dyDescent="0.3">
      <c r="A158" s="9">
        <v>43731</v>
      </c>
      <c r="B158" s="10">
        <v>38844</v>
      </c>
      <c r="C158" s="10">
        <v>39441.120000000003</v>
      </c>
      <c r="D158" s="10">
        <v>38674.04</v>
      </c>
      <c r="E158" s="10">
        <v>39090.03</v>
      </c>
      <c r="F158" s="10">
        <v>39090.03</v>
      </c>
      <c r="G158" s="12">
        <v>2800</v>
      </c>
    </row>
    <row r="159" spans="1:7" ht="15.75" thickBot="1" x14ac:dyDescent="0.3">
      <c r="A159" s="9">
        <v>43728</v>
      </c>
      <c r="B159" s="10">
        <v>36214.92</v>
      </c>
      <c r="C159" s="10">
        <v>38378.019999999997</v>
      </c>
      <c r="D159" s="10">
        <v>36085.74</v>
      </c>
      <c r="E159" s="10">
        <v>38014.620000000003</v>
      </c>
      <c r="F159" s="10">
        <v>38014.620000000003</v>
      </c>
      <c r="G159" s="12">
        <v>61000</v>
      </c>
    </row>
    <row r="160" spans="1:7" ht="15.75" thickBot="1" x14ac:dyDescent="0.3">
      <c r="A160" s="9">
        <v>43727</v>
      </c>
      <c r="B160" s="10">
        <v>36613.93</v>
      </c>
      <c r="C160" s="10">
        <v>36613.93</v>
      </c>
      <c r="D160" s="10">
        <v>35987.800000000003</v>
      </c>
      <c r="E160" s="10">
        <v>36093.47</v>
      </c>
      <c r="F160" s="10">
        <v>36093.47</v>
      </c>
      <c r="G160" s="12">
        <v>31700</v>
      </c>
    </row>
    <row r="161" spans="1:7" ht="15.75" thickBot="1" x14ac:dyDescent="0.3">
      <c r="A161" s="9">
        <v>43726</v>
      </c>
      <c r="B161" s="10">
        <v>36621.379999999997</v>
      </c>
      <c r="C161" s="10">
        <v>36712.99</v>
      </c>
      <c r="D161" s="10">
        <v>36465.919999999998</v>
      </c>
      <c r="E161" s="10">
        <v>36563.879999999997</v>
      </c>
      <c r="F161" s="10">
        <v>36563.879999999997</v>
      </c>
      <c r="G161" s="12">
        <v>25400</v>
      </c>
    </row>
    <row r="162" spans="1:7" ht="15.75" thickBot="1" x14ac:dyDescent="0.3">
      <c r="A162" s="9">
        <v>43725</v>
      </c>
      <c r="B162" s="10">
        <v>37169.46</v>
      </c>
      <c r="C162" s="10">
        <v>37169.56</v>
      </c>
      <c r="D162" s="10">
        <v>36419.089999999997</v>
      </c>
      <c r="E162" s="10">
        <v>36481.089999999997</v>
      </c>
      <c r="F162" s="10">
        <v>36481.089999999997</v>
      </c>
      <c r="G162" s="12">
        <v>20500</v>
      </c>
    </row>
    <row r="163" spans="1:7" ht="15.75" thickBot="1" x14ac:dyDescent="0.3">
      <c r="A163" s="9">
        <v>43724</v>
      </c>
      <c r="B163" s="10">
        <v>37204.559999999998</v>
      </c>
      <c r="C163" s="10">
        <v>37302.06</v>
      </c>
      <c r="D163" s="10">
        <v>37028.94</v>
      </c>
      <c r="E163" s="10">
        <v>37123.31</v>
      </c>
      <c r="F163" s="10">
        <v>37123.31</v>
      </c>
      <c r="G163" s="12">
        <v>19900</v>
      </c>
    </row>
    <row r="164" spans="1:7" ht="15.75" thickBot="1" x14ac:dyDescent="0.3">
      <c r="A164" s="9">
        <v>43721</v>
      </c>
      <c r="B164" s="10">
        <v>37175.86</v>
      </c>
      <c r="C164" s="10">
        <v>37413.5</v>
      </c>
      <c r="D164" s="10">
        <v>37000.089999999997</v>
      </c>
      <c r="E164" s="10">
        <v>37384.99</v>
      </c>
      <c r="F164" s="10">
        <v>37384.99</v>
      </c>
      <c r="G164" s="12">
        <v>34300</v>
      </c>
    </row>
    <row r="165" spans="1:7" ht="15.75" thickBot="1" x14ac:dyDescent="0.3">
      <c r="A165" s="9">
        <v>43720</v>
      </c>
      <c r="B165" s="10">
        <v>37330.47</v>
      </c>
      <c r="C165" s="10">
        <v>37435.15</v>
      </c>
      <c r="D165" s="10">
        <v>37048.67</v>
      </c>
      <c r="E165" s="10">
        <v>37104.28</v>
      </c>
      <c r="F165" s="10">
        <v>37104.28</v>
      </c>
      <c r="G165" s="12">
        <v>27500</v>
      </c>
    </row>
    <row r="166" spans="1:7" ht="15.75" thickBot="1" x14ac:dyDescent="0.3">
      <c r="A166" s="9">
        <v>43719</v>
      </c>
      <c r="B166" s="10">
        <v>37251.03</v>
      </c>
      <c r="C166" s="10">
        <v>37343.46</v>
      </c>
      <c r="D166" s="10">
        <v>37193.57</v>
      </c>
      <c r="E166" s="10">
        <v>37270.82</v>
      </c>
      <c r="F166" s="10">
        <v>37270.82</v>
      </c>
      <c r="G166" s="12">
        <v>36700</v>
      </c>
    </row>
    <row r="167" spans="1:7" ht="15.75" thickBot="1" x14ac:dyDescent="0.3">
      <c r="A167" s="9">
        <v>43717</v>
      </c>
      <c r="B167" s="10">
        <v>36969.480000000003</v>
      </c>
      <c r="C167" s="10">
        <v>37244.080000000002</v>
      </c>
      <c r="D167" s="10">
        <v>36784.47</v>
      </c>
      <c r="E167" s="10">
        <v>37145.449999999997</v>
      </c>
      <c r="F167" s="10">
        <v>37145.449999999997</v>
      </c>
      <c r="G167" s="12">
        <v>25300</v>
      </c>
    </row>
    <row r="168" spans="1:7" ht="15.75" thickBot="1" x14ac:dyDescent="0.3">
      <c r="A168" s="9">
        <v>43714</v>
      </c>
      <c r="B168" s="10">
        <v>36785.589999999997</v>
      </c>
      <c r="C168" s="10">
        <v>37012.980000000003</v>
      </c>
      <c r="D168" s="10">
        <v>36727.660000000003</v>
      </c>
      <c r="E168" s="10">
        <v>36981.769999999997</v>
      </c>
      <c r="F168" s="10">
        <v>36981.769999999997</v>
      </c>
      <c r="G168" s="12">
        <v>23000</v>
      </c>
    </row>
    <row r="169" spans="1:7" ht="15.75" thickBot="1" x14ac:dyDescent="0.3">
      <c r="A169" s="9">
        <v>43713</v>
      </c>
      <c r="B169" s="10">
        <v>36821.71</v>
      </c>
      <c r="C169" s="10">
        <v>36898.99</v>
      </c>
      <c r="D169" s="10">
        <v>36541.879999999997</v>
      </c>
      <c r="E169" s="10">
        <v>36644.42</v>
      </c>
      <c r="F169" s="10">
        <v>36644.42</v>
      </c>
      <c r="G169" s="12">
        <v>27400</v>
      </c>
    </row>
    <row r="170" spans="1:7" ht="15.75" thickBot="1" x14ac:dyDescent="0.3">
      <c r="A170" s="9">
        <v>43712</v>
      </c>
      <c r="B170" s="10">
        <v>36575.24</v>
      </c>
      <c r="C170" s="10">
        <v>36776.31</v>
      </c>
      <c r="D170" s="10">
        <v>36409.54</v>
      </c>
      <c r="E170" s="10">
        <v>36724.74</v>
      </c>
      <c r="F170" s="10">
        <v>36724.74</v>
      </c>
      <c r="G170" s="12">
        <v>25600</v>
      </c>
    </row>
    <row r="171" spans="1:7" ht="15.75" thickBot="1" x14ac:dyDescent="0.3">
      <c r="A171" s="9">
        <v>43711</v>
      </c>
      <c r="B171" s="10">
        <v>37181.760000000002</v>
      </c>
      <c r="C171" s="10">
        <v>37188.379999999997</v>
      </c>
      <c r="D171" s="10">
        <v>36466.01</v>
      </c>
      <c r="E171" s="10">
        <v>36562.910000000003</v>
      </c>
      <c r="F171" s="10">
        <v>36562.910000000003</v>
      </c>
      <c r="G171" s="12">
        <v>23600</v>
      </c>
    </row>
    <row r="172" spans="1:7" ht="15.75" thickBot="1" x14ac:dyDescent="0.3">
      <c r="A172" s="9">
        <v>43707</v>
      </c>
      <c r="B172" s="10">
        <v>37222.26</v>
      </c>
      <c r="C172" s="10">
        <v>37397.97</v>
      </c>
      <c r="D172" s="10">
        <v>36829.81</v>
      </c>
      <c r="E172" s="10">
        <v>37332.79</v>
      </c>
      <c r="F172" s="10">
        <v>37332.79</v>
      </c>
      <c r="G172" s="12">
        <v>33400</v>
      </c>
    </row>
    <row r="173" spans="1:7" ht="15.75" thickBot="1" x14ac:dyDescent="0.3">
      <c r="A173" s="9">
        <v>43706</v>
      </c>
      <c r="B173" s="10">
        <v>37381.800000000003</v>
      </c>
      <c r="C173" s="10">
        <v>37381.800000000003</v>
      </c>
      <c r="D173" s="10">
        <v>36987.35</v>
      </c>
      <c r="E173" s="10">
        <v>37068.93</v>
      </c>
      <c r="F173" s="10">
        <v>37068.93</v>
      </c>
      <c r="G173" s="12">
        <v>31700</v>
      </c>
    </row>
    <row r="174" spans="1:7" ht="15.75" thickBot="1" x14ac:dyDescent="0.3">
      <c r="A174" s="9">
        <v>43705</v>
      </c>
      <c r="B174" s="10">
        <v>37655.769999999997</v>
      </c>
      <c r="C174" s="10">
        <v>37687.82</v>
      </c>
      <c r="D174" s="10">
        <v>37249.19</v>
      </c>
      <c r="E174" s="10">
        <v>37451.839999999997</v>
      </c>
      <c r="F174" s="10">
        <v>37451.839999999997</v>
      </c>
      <c r="G174" s="12">
        <v>28600</v>
      </c>
    </row>
    <row r="175" spans="1:7" ht="15.75" thickBot="1" x14ac:dyDescent="0.3">
      <c r="A175" s="9">
        <v>43704</v>
      </c>
      <c r="B175" s="10">
        <v>37658.480000000003</v>
      </c>
      <c r="C175" s="10">
        <v>37731.51</v>
      </c>
      <c r="D175" s="10">
        <v>37449.69</v>
      </c>
      <c r="E175" s="10">
        <v>37641.269999999997</v>
      </c>
      <c r="F175" s="10">
        <v>37641.269999999997</v>
      </c>
      <c r="G175" s="12">
        <v>36500</v>
      </c>
    </row>
    <row r="176" spans="1:7" ht="15.75" thickBot="1" x14ac:dyDescent="0.3">
      <c r="A176" s="9">
        <v>43703</v>
      </c>
      <c r="B176" s="10">
        <v>37363.949999999997</v>
      </c>
      <c r="C176" s="10">
        <v>37544.480000000003</v>
      </c>
      <c r="D176" s="10">
        <v>36492.65</v>
      </c>
      <c r="E176" s="10">
        <v>37494.120000000003</v>
      </c>
      <c r="F176" s="10">
        <v>37494.120000000003</v>
      </c>
      <c r="G176" s="12">
        <v>35600</v>
      </c>
    </row>
    <row r="177" spans="1:7" ht="15.75" thickBot="1" x14ac:dyDescent="0.3">
      <c r="A177" s="9">
        <v>43700</v>
      </c>
      <c r="B177" s="10">
        <v>36387.68</v>
      </c>
      <c r="C177" s="10">
        <v>36807.339999999997</v>
      </c>
      <c r="D177" s="10">
        <v>36102.35</v>
      </c>
      <c r="E177" s="10">
        <v>36701.160000000003</v>
      </c>
      <c r="F177" s="10">
        <v>36701.160000000003</v>
      </c>
      <c r="G177" s="12">
        <v>38400</v>
      </c>
    </row>
    <row r="178" spans="1:7" ht="15.75" thickBot="1" x14ac:dyDescent="0.3">
      <c r="A178" s="9">
        <v>43699</v>
      </c>
      <c r="B178" s="10">
        <v>37087.58</v>
      </c>
      <c r="C178" s="10">
        <v>37087.58</v>
      </c>
      <c r="D178" s="10">
        <v>36391.35</v>
      </c>
      <c r="E178" s="10">
        <v>36472.93</v>
      </c>
      <c r="F178" s="10">
        <v>36472.93</v>
      </c>
      <c r="G178" s="12">
        <v>33100</v>
      </c>
    </row>
    <row r="179" spans="1:7" ht="15.75" thickBot="1" x14ac:dyDescent="0.3">
      <c r="A179" s="9">
        <v>43698</v>
      </c>
      <c r="B179" s="10">
        <v>37298.730000000003</v>
      </c>
      <c r="C179" s="10">
        <v>37406.550000000003</v>
      </c>
      <c r="D179" s="10">
        <v>37022.519999999997</v>
      </c>
      <c r="E179" s="10">
        <v>37060.370000000003</v>
      </c>
      <c r="F179" s="10">
        <v>37060.370000000003</v>
      </c>
      <c r="G179" s="12">
        <v>28500</v>
      </c>
    </row>
    <row r="180" spans="1:7" ht="15.75" thickBot="1" x14ac:dyDescent="0.3">
      <c r="A180" s="9">
        <v>43697</v>
      </c>
      <c r="B180" s="10">
        <v>37441.75</v>
      </c>
      <c r="C180" s="10">
        <v>37511.550000000003</v>
      </c>
      <c r="D180" s="10">
        <v>37219.9</v>
      </c>
      <c r="E180" s="10">
        <v>37328.01</v>
      </c>
      <c r="F180" s="10">
        <v>37328.01</v>
      </c>
      <c r="G180" s="12">
        <v>20900</v>
      </c>
    </row>
    <row r="181" spans="1:7" ht="15.75" thickBot="1" x14ac:dyDescent="0.3">
      <c r="A181" s="9">
        <v>43696</v>
      </c>
      <c r="B181" s="10">
        <v>37485.919999999998</v>
      </c>
      <c r="C181" s="10">
        <v>37718.879999999997</v>
      </c>
      <c r="D181" s="10">
        <v>37358.49</v>
      </c>
      <c r="E181" s="10">
        <v>37402.49</v>
      </c>
      <c r="F181" s="10">
        <v>37402.49</v>
      </c>
      <c r="G181" s="12">
        <v>17700</v>
      </c>
    </row>
    <row r="182" spans="1:7" ht="15.75" thickBot="1" x14ac:dyDescent="0.3">
      <c r="A182" s="9">
        <v>43693</v>
      </c>
      <c r="B182" s="10">
        <v>37383</v>
      </c>
      <c r="C182" s="10">
        <v>37444.449999999997</v>
      </c>
      <c r="D182" s="10">
        <v>36974.410000000003</v>
      </c>
      <c r="E182" s="10">
        <v>37350.33</v>
      </c>
      <c r="F182" s="10">
        <v>37350.33</v>
      </c>
      <c r="G182" s="12">
        <v>26100</v>
      </c>
    </row>
    <row r="183" spans="1:7" ht="15.75" thickBot="1" x14ac:dyDescent="0.3">
      <c r="A183" s="9">
        <v>43691</v>
      </c>
      <c r="B183" s="10">
        <v>37233.5</v>
      </c>
      <c r="C183" s="10">
        <v>37473.61</v>
      </c>
      <c r="D183" s="10">
        <v>37000.769999999997</v>
      </c>
      <c r="E183" s="10">
        <v>37311.53</v>
      </c>
      <c r="F183" s="10">
        <v>37311.53</v>
      </c>
      <c r="G183" s="12">
        <v>22500</v>
      </c>
    </row>
    <row r="184" spans="1:7" ht="15.75" thickBot="1" x14ac:dyDescent="0.3">
      <c r="A184" s="9">
        <v>43690</v>
      </c>
      <c r="B184" s="10">
        <v>37755.160000000003</v>
      </c>
      <c r="C184" s="10">
        <v>37755.160000000003</v>
      </c>
      <c r="D184" s="10">
        <v>36888.49</v>
      </c>
      <c r="E184" s="10">
        <v>36958.160000000003</v>
      </c>
      <c r="F184" s="10">
        <v>36958.160000000003</v>
      </c>
      <c r="G184" s="12">
        <v>28600</v>
      </c>
    </row>
    <row r="185" spans="1:7" ht="15.75" thickBot="1" x14ac:dyDescent="0.3">
      <c r="A185" s="9">
        <v>43686</v>
      </c>
      <c r="B185" s="10">
        <v>37521.300000000003</v>
      </c>
      <c r="C185" s="10">
        <v>37807.550000000003</v>
      </c>
      <c r="D185" s="10">
        <v>37406.26</v>
      </c>
      <c r="E185" s="10">
        <v>37581.910000000003</v>
      </c>
      <c r="F185" s="10">
        <v>37581.910000000003</v>
      </c>
      <c r="G185" s="12">
        <v>27400</v>
      </c>
    </row>
    <row r="186" spans="1:7" ht="15.75" thickBot="1" x14ac:dyDescent="0.3">
      <c r="A186" s="9">
        <v>43685</v>
      </c>
      <c r="B186" s="10">
        <v>36808.01</v>
      </c>
      <c r="C186" s="10">
        <v>37405.480000000003</v>
      </c>
      <c r="D186" s="10">
        <v>36655.410000000003</v>
      </c>
      <c r="E186" s="10">
        <v>37327.360000000001</v>
      </c>
      <c r="F186" s="10">
        <v>37327.360000000001</v>
      </c>
      <c r="G186" s="12">
        <v>24100</v>
      </c>
    </row>
    <row r="187" spans="1:7" ht="15.75" thickBot="1" x14ac:dyDescent="0.3">
      <c r="A187" s="9">
        <v>43684</v>
      </c>
      <c r="B187" s="10">
        <v>37025.269999999997</v>
      </c>
      <c r="C187" s="10">
        <v>37104.79</v>
      </c>
      <c r="D187" s="10">
        <v>36610.57</v>
      </c>
      <c r="E187" s="10">
        <v>36690.5</v>
      </c>
      <c r="F187" s="10">
        <v>36690.5</v>
      </c>
      <c r="G187" s="12">
        <v>25300</v>
      </c>
    </row>
    <row r="188" spans="1:7" ht="15.75" thickBot="1" x14ac:dyDescent="0.3">
      <c r="A188" s="9">
        <v>43683</v>
      </c>
      <c r="B188" s="10">
        <v>36568.03</v>
      </c>
      <c r="C188" s="10">
        <v>37241.769999999997</v>
      </c>
      <c r="D188" s="10">
        <v>36536.589999999997</v>
      </c>
      <c r="E188" s="10">
        <v>36976.85</v>
      </c>
      <c r="F188" s="10">
        <v>36976.85</v>
      </c>
      <c r="G188" s="12">
        <v>25400</v>
      </c>
    </row>
    <row r="189" spans="1:7" ht="15.75" thickBot="1" x14ac:dyDescent="0.3">
      <c r="A189" s="9">
        <v>43682</v>
      </c>
      <c r="B189" s="10">
        <v>36842.17</v>
      </c>
      <c r="C189" s="10">
        <v>36844.050000000003</v>
      </c>
      <c r="D189" s="10">
        <v>36416.79</v>
      </c>
      <c r="E189" s="10">
        <v>36699.839999999997</v>
      </c>
      <c r="F189" s="10">
        <v>36699.839999999997</v>
      </c>
      <c r="G189" s="12">
        <v>25900</v>
      </c>
    </row>
    <row r="190" spans="1:7" ht="15.75" thickBot="1" x14ac:dyDescent="0.3">
      <c r="A190" s="9">
        <v>43679</v>
      </c>
      <c r="B190" s="10">
        <v>36920.11</v>
      </c>
      <c r="C190" s="10">
        <v>37375.160000000003</v>
      </c>
      <c r="D190" s="10">
        <v>36607.410000000003</v>
      </c>
      <c r="E190" s="10">
        <v>37118.22</v>
      </c>
      <c r="F190" s="10">
        <v>37118.22</v>
      </c>
      <c r="G190" s="12">
        <v>28100</v>
      </c>
    </row>
    <row r="191" spans="1:7" ht="15.75" thickBot="1" x14ac:dyDescent="0.3">
      <c r="A191" s="9">
        <v>43678</v>
      </c>
      <c r="B191" s="10">
        <v>37387.18</v>
      </c>
      <c r="C191" s="10">
        <v>37387.18</v>
      </c>
      <c r="D191" s="10">
        <v>36694.18</v>
      </c>
      <c r="E191" s="10">
        <v>37018.32</v>
      </c>
      <c r="F191" s="10">
        <v>37018.32</v>
      </c>
      <c r="G191" s="12">
        <v>21000</v>
      </c>
    </row>
    <row r="192" spans="1:7" ht="15.75" thickBot="1" x14ac:dyDescent="0.3">
      <c r="A192" s="9">
        <v>43677</v>
      </c>
      <c r="B192" s="10">
        <v>37257.550000000003</v>
      </c>
      <c r="C192" s="10">
        <v>37576.370000000003</v>
      </c>
      <c r="D192" s="10">
        <v>37128.26</v>
      </c>
      <c r="E192" s="10">
        <v>37481.120000000003</v>
      </c>
      <c r="F192" s="10">
        <v>37481.120000000003</v>
      </c>
      <c r="G192" s="12">
        <v>27200</v>
      </c>
    </row>
    <row r="193" spans="1:7" ht="15.75" thickBot="1" x14ac:dyDescent="0.3">
      <c r="A193" s="9">
        <v>43676</v>
      </c>
      <c r="B193" s="10">
        <v>37735.54</v>
      </c>
      <c r="C193" s="10">
        <v>37950.21</v>
      </c>
      <c r="D193" s="10">
        <v>37359.03</v>
      </c>
      <c r="E193" s="10">
        <v>37397.24</v>
      </c>
      <c r="F193" s="10">
        <v>37397.24</v>
      </c>
      <c r="G193" s="12">
        <v>22800</v>
      </c>
    </row>
    <row r="194" spans="1:7" ht="15.75" thickBot="1" x14ac:dyDescent="0.3">
      <c r="A194" s="9">
        <v>43675</v>
      </c>
      <c r="B194" s="10">
        <v>38043.22</v>
      </c>
      <c r="C194" s="10">
        <v>38043.22</v>
      </c>
      <c r="D194" s="10">
        <v>37519.160000000003</v>
      </c>
      <c r="E194" s="10">
        <v>37686.370000000003</v>
      </c>
      <c r="F194" s="10">
        <v>37686.370000000003</v>
      </c>
      <c r="G194" s="12">
        <v>21100</v>
      </c>
    </row>
    <row r="195" spans="1:7" ht="15.75" thickBot="1" x14ac:dyDescent="0.3">
      <c r="A195" s="9">
        <v>43672</v>
      </c>
      <c r="B195" s="10">
        <v>37831.18</v>
      </c>
      <c r="C195" s="10">
        <v>37978.07</v>
      </c>
      <c r="D195" s="10">
        <v>37690.47</v>
      </c>
      <c r="E195" s="10">
        <v>37882.79</v>
      </c>
      <c r="F195" s="10">
        <v>37882.79</v>
      </c>
      <c r="G195" s="12">
        <v>24100</v>
      </c>
    </row>
    <row r="196" spans="1:7" ht="15.75" thickBot="1" x14ac:dyDescent="0.3">
      <c r="A196" s="9">
        <v>43671</v>
      </c>
      <c r="B196" s="10">
        <v>37935.019999999997</v>
      </c>
      <c r="C196" s="10">
        <v>38169.870000000003</v>
      </c>
      <c r="D196" s="10">
        <v>37775.51</v>
      </c>
      <c r="E196" s="10">
        <v>37830.980000000003</v>
      </c>
      <c r="F196" s="10">
        <v>37830.980000000003</v>
      </c>
      <c r="G196" s="12">
        <v>18000</v>
      </c>
    </row>
    <row r="197" spans="1:7" ht="15.75" thickBot="1" x14ac:dyDescent="0.3">
      <c r="A197" s="9">
        <v>43670</v>
      </c>
      <c r="B197" s="10">
        <v>37990.230000000003</v>
      </c>
      <c r="C197" s="10">
        <v>38102.839999999997</v>
      </c>
      <c r="D197" s="10">
        <v>37708.410000000003</v>
      </c>
      <c r="E197" s="10">
        <v>37847.65</v>
      </c>
      <c r="F197" s="10">
        <v>37847.65</v>
      </c>
      <c r="G197" s="12">
        <v>16600</v>
      </c>
    </row>
    <row r="198" spans="1:7" ht="15.75" thickBot="1" x14ac:dyDescent="0.3">
      <c r="A198" s="9">
        <v>43669</v>
      </c>
      <c r="B198" s="10">
        <v>38138.559999999998</v>
      </c>
      <c r="C198" s="10">
        <v>38217.81</v>
      </c>
      <c r="D198" s="10">
        <v>37898.9</v>
      </c>
      <c r="E198" s="10">
        <v>37982.74</v>
      </c>
      <c r="F198" s="10">
        <v>37982.74</v>
      </c>
      <c r="G198" s="12">
        <v>19300</v>
      </c>
    </row>
    <row r="199" spans="1:7" ht="15.75" thickBot="1" x14ac:dyDescent="0.3">
      <c r="A199" s="9">
        <v>43668</v>
      </c>
      <c r="B199" s="10">
        <v>38333.519999999997</v>
      </c>
      <c r="C199" s="10">
        <v>38333.519999999997</v>
      </c>
      <c r="D199" s="10">
        <v>37890.32</v>
      </c>
      <c r="E199" s="10">
        <v>38031.129999999997</v>
      </c>
      <c r="F199" s="10">
        <v>38031.129999999997</v>
      </c>
      <c r="G199" s="12">
        <v>23000</v>
      </c>
    </row>
    <row r="200" spans="1:7" ht="15.75" thickBot="1" x14ac:dyDescent="0.3">
      <c r="A200" s="9">
        <v>43665</v>
      </c>
      <c r="B200" s="10">
        <v>39058.730000000003</v>
      </c>
      <c r="C200" s="10">
        <v>39058.730000000003</v>
      </c>
      <c r="D200" s="10">
        <v>38271.35</v>
      </c>
      <c r="E200" s="10">
        <v>38337.01</v>
      </c>
      <c r="F200" s="10">
        <v>38337.01</v>
      </c>
      <c r="G200" s="12">
        <v>19200</v>
      </c>
    </row>
    <row r="201" spans="1:7" ht="15.75" thickBot="1" x14ac:dyDescent="0.3">
      <c r="A201" s="9">
        <v>43664</v>
      </c>
      <c r="B201" s="10">
        <v>39204.47</v>
      </c>
      <c r="C201" s="10">
        <v>39204.47</v>
      </c>
      <c r="D201" s="10">
        <v>38861.25</v>
      </c>
      <c r="E201" s="10">
        <v>38897.46</v>
      </c>
      <c r="F201" s="10">
        <v>38897.46</v>
      </c>
      <c r="G201" s="12">
        <v>24100</v>
      </c>
    </row>
    <row r="202" spans="1:7" ht="15.75" thickBot="1" x14ac:dyDescent="0.3">
      <c r="A202" s="9">
        <v>43663</v>
      </c>
      <c r="B202" s="10">
        <v>39171.1</v>
      </c>
      <c r="C202" s="10">
        <v>39284.730000000003</v>
      </c>
      <c r="D202" s="10">
        <v>39081.14</v>
      </c>
      <c r="E202" s="10">
        <v>39215.64</v>
      </c>
      <c r="F202" s="10">
        <v>39215.64</v>
      </c>
      <c r="G202" s="12">
        <v>23400</v>
      </c>
    </row>
    <row r="203" spans="1:7" ht="15.75" thickBot="1" x14ac:dyDescent="0.3">
      <c r="A203" s="9">
        <v>43662</v>
      </c>
      <c r="B203" s="10">
        <v>38961.86</v>
      </c>
      <c r="C203" s="10">
        <v>39173.89</v>
      </c>
      <c r="D203" s="10">
        <v>38845.269999999997</v>
      </c>
      <c r="E203" s="10">
        <v>39131.040000000001</v>
      </c>
      <c r="F203" s="10">
        <v>39131.040000000001</v>
      </c>
      <c r="G203" s="12">
        <v>25100</v>
      </c>
    </row>
    <row r="204" spans="1:7" ht="15.75" thickBot="1" x14ac:dyDescent="0.3">
      <c r="A204" s="9">
        <v>43661</v>
      </c>
      <c r="B204" s="10">
        <v>39009.949999999997</v>
      </c>
      <c r="C204" s="10">
        <v>39023.97</v>
      </c>
      <c r="D204" s="10">
        <v>38696.6</v>
      </c>
      <c r="E204" s="10">
        <v>38896.71</v>
      </c>
      <c r="F204" s="10">
        <v>38896.71</v>
      </c>
      <c r="G204" s="12">
        <v>18000</v>
      </c>
    </row>
    <row r="205" spans="1:7" ht="15.75" thickBot="1" x14ac:dyDescent="0.3">
      <c r="A205" s="9">
        <v>43658</v>
      </c>
      <c r="B205" s="10">
        <v>38941.1</v>
      </c>
      <c r="C205" s="10">
        <v>39021.839999999997</v>
      </c>
      <c r="D205" s="10">
        <v>38684.85</v>
      </c>
      <c r="E205" s="10">
        <v>38736.230000000003</v>
      </c>
      <c r="F205" s="10">
        <v>38736.230000000003</v>
      </c>
      <c r="G205" s="12">
        <v>12900</v>
      </c>
    </row>
    <row r="206" spans="1:7" ht="15.75" thickBot="1" x14ac:dyDescent="0.3">
      <c r="A206" s="9">
        <v>43657</v>
      </c>
      <c r="B206" s="10">
        <v>38751.620000000003</v>
      </c>
      <c r="C206" s="10">
        <v>38892.5</v>
      </c>
      <c r="D206" s="10">
        <v>38631.31</v>
      </c>
      <c r="E206" s="10">
        <v>38823.11</v>
      </c>
      <c r="F206" s="10">
        <v>38823.11</v>
      </c>
      <c r="G206" s="12">
        <v>14600</v>
      </c>
    </row>
    <row r="207" spans="1:7" ht="15.75" thickBot="1" x14ac:dyDescent="0.3">
      <c r="A207" s="9">
        <v>43656</v>
      </c>
      <c r="B207" s="10">
        <v>38701.99</v>
      </c>
      <c r="C207" s="10">
        <v>38854.85</v>
      </c>
      <c r="D207" s="10">
        <v>38474.660000000003</v>
      </c>
      <c r="E207" s="10">
        <v>38557.040000000001</v>
      </c>
      <c r="F207" s="10">
        <v>38557.040000000001</v>
      </c>
      <c r="G207" s="12">
        <v>14900</v>
      </c>
    </row>
    <row r="208" spans="1:7" ht="15.75" thickBot="1" x14ac:dyDescent="0.3">
      <c r="A208" s="9">
        <v>43655</v>
      </c>
      <c r="B208" s="10">
        <v>38754.47</v>
      </c>
      <c r="C208" s="10">
        <v>38814.230000000003</v>
      </c>
      <c r="D208" s="10">
        <v>38435.870000000003</v>
      </c>
      <c r="E208" s="10">
        <v>38730.82</v>
      </c>
      <c r="F208" s="10">
        <v>38730.82</v>
      </c>
      <c r="G208" s="12">
        <v>18800</v>
      </c>
    </row>
    <row r="209" spans="1:7" ht="15.75" thickBot="1" x14ac:dyDescent="0.3">
      <c r="A209" s="9">
        <v>43654</v>
      </c>
      <c r="B209" s="10">
        <v>39476.379999999997</v>
      </c>
      <c r="C209" s="10">
        <v>39476.379999999997</v>
      </c>
      <c r="D209" s="10">
        <v>38605.480000000003</v>
      </c>
      <c r="E209" s="10">
        <v>38720.57</v>
      </c>
      <c r="F209" s="10">
        <v>38720.57</v>
      </c>
      <c r="G209" s="12">
        <v>22000</v>
      </c>
    </row>
    <row r="210" spans="1:7" ht="15.75" thickBot="1" x14ac:dyDescent="0.3">
      <c r="A210" s="9">
        <v>43651</v>
      </c>
      <c r="B210" s="10">
        <v>39990.400000000001</v>
      </c>
      <c r="C210" s="10">
        <v>40032.410000000003</v>
      </c>
      <c r="D210" s="10">
        <v>39441.379999999997</v>
      </c>
      <c r="E210" s="10">
        <v>39513.39</v>
      </c>
      <c r="F210" s="10">
        <v>39513.39</v>
      </c>
      <c r="G210" s="12">
        <v>26000</v>
      </c>
    </row>
    <row r="211" spans="1:7" ht="15.75" thickBot="1" x14ac:dyDescent="0.3">
      <c r="A211" s="9">
        <v>43650</v>
      </c>
      <c r="B211" s="10">
        <v>39917.65</v>
      </c>
      <c r="C211" s="10">
        <v>39979.1</v>
      </c>
      <c r="D211" s="10">
        <v>39858.33</v>
      </c>
      <c r="E211" s="10">
        <v>39908.06</v>
      </c>
      <c r="F211" s="10">
        <v>39908.06</v>
      </c>
      <c r="G211" s="12">
        <v>14500</v>
      </c>
    </row>
    <row r="212" spans="1:7" ht="15.75" thickBot="1" x14ac:dyDescent="0.3">
      <c r="A212" s="9">
        <v>43649</v>
      </c>
      <c r="B212" s="10">
        <v>39907.57</v>
      </c>
      <c r="C212" s="10">
        <v>39934.99</v>
      </c>
      <c r="D212" s="10">
        <v>39732.379999999997</v>
      </c>
      <c r="E212" s="10">
        <v>39839.25</v>
      </c>
      <c r="F212" s="10">
        <v>39839.25</v>
      </c>
      <c r="G212" s="12">
        <v>13800</v>
      </c>
    </row>
    <row r="213" spans="1:7" ht="15.75" thickBot="1" x14ac:dyDescent="0.3">
      <c r="A213" s="9">
        <v>43648</v>
      </c>
      <c r="B213" s="10">
        <v>39811.68</v>
      </c>
      <c r="C213" s="10">
        <v>39838.49</v>
      </c>
      <c r="D213" s="10">
        <v>39499.19</v>
      </c>
      <c r="E213" s="10">
        <v>39816.480000000003</v>
      </c>
      <c r="F213" s="10">
        <v>39816.480000000003</v>
      </c>
      <c r="G213" s="12">
        <v>14800</v>
      </c>
    </row>
    <row r="214" spans="1:7" ht="15.75" thickBot="1" x14ac:dyDescent="0.3">
      <c r="A214" s="9">
        <v>43647</v>
      </c>
      <c r="B214" s="10">
        <v>39543.730000000003</v>
      </c>
      <c r="C214" s="10">
        <v>39764.82</v>
      </c>
      <c r="D214" s="10">
        <v>39541.089999999997</v>
      </c>
      <c r="E214" s="10">
        <v>39686.5</v>
      </c>
      <c r="F214" s="10">
        <v>39686.5</v>
      </c>
      <c r="G214" s="12">
        <v>10800</v>
      </c>
    </row>
    <row r="215" spans="1:7" ht="15.75" thickBot="1" x14ac:dyDescent="0.3">
      <c r="A215" s="9">
        <v>43644</v>
      </c>
      <c r="B215" s="10">
        <v>39630.519999999997</v>
      </c>
      <c r="C215" s="10">
        <v>39675.25</v>
      </c>
      <c r="D215" s="10">
        <v>39361.919999999998</v>
      </c>
      <c r="E215" s="10">
        <v>39394.639999999999</v>
      </c>
      <c r="F215" s="10">
        <v>39394.639999999999</v>
      </c>
      <c r="G215" s="12">
        <v>11200</v>
      </c>
    </row>
    <row r="216" spans="1:7" ht="15.75" thickBot="1" x14ac:dyDescent="0.3">
      <c r="A216" s="9">
        <v>43643</v>
      </c>
      <c r="B216" s="10">
        <v>39633.97</v>
      </c>
      <c r="C216" s="10">
        <v>39817.22</v>
      </c>
      <c r="D216" s="10">
        <v>39510.44</v>
      </c>
      <c r="E216" s="10">
        <v>39586.410000000003</v>
      </c>
      <c r="F216" s="10">
        <v>39586.410000000003</v>
      </c>
      <c r="G216" s="12">
        <v>13200</v>
      </c>
    </row>
    <row r="217" spans="1:7" ht="15.75" thickBot="1" x14ac:dyDescent="0.3">
      <c r="A217" s="9">
        <v>43642</v>
      </c>
      <c r="B217" s="10">
        <v>39379.129999999997</v>
      </c>
      <c r="C217" s="10">
        <v>39674.22</v>
      </c>
      <c r="D217" s="10">
        <v>39319.64</v>
      </c>
      <c r="E217" s="10">
        <v>39592.080000000002</v>
      </c>
      <c r="F217" s="10">
        <v>39592.080000000002</v>
      </c>
      <c r="G217" s="12">
        <v>15000</v>
      </c>
    </row>
    <row r="218" spans="1:7" ht="15.75" thickBot="1" x14ac:dyDescent="0.3">
      <c r="A218" s="9">
        <v>43641</v>
      </c>
      <c r="B218" s="10">
        <v>39131.94</v>
      </c>
      <c r="C218" s="10">
        <v>39490.639999999999</v>
      </c>
      <c r="D218" s="10">
        <v>38946.04</v>
      </c>
      <c r="E218" s="10">
        <v>39434.94</v>
      </c>
      <c r="F218" s="10">
        <v>39434.94</v>
      </c>
      <c r="G218" s="12">
        <v>11300</v>
      </c>
    </row>
    <row r="219" spans="1:7" ht="15.75" thickBot="1" x14ac:dyDescent="0.3">
      <c r="A219" s="9">
        <v>43640</v>
      </c>
      <c r="B219" s="10">
        <v>39160.230000000003</v>
      </c>
      <c r="C219" s="10">
        <v>39300.019999999997</v>
      </c>
      <c r="D219" s="10">
        <v>39021.699999999997</v>
      </c>
      <c r="E219" s="10">
        <v>39122.959999999999</v>
      </c>
      <c r="F219" s="10">
        <v>39122.959999999999</v>
      </c>
      <c r="G219" s="12">
        <v>11600</v>
      </c>
    </row>
    <row r="220" spans="1:7" ht="15.75" thickBot="1" x14ac:dyDescent="0.3">
      <c r="A220" s="9">
        <v>43637</v>
      </c>
      <c r="B220" s="10">
        <v>39608.25</v>
      </c>
      <c r="C220" s="10">
        <v>39617.949999999997</v>
      </c>
      <c r="D220" s="10">
        <v>39121.300000000003</v>
      </c>
      <c r="E220" s="10">
        <v>39194.49</v>
      </c>
      <c r="F220" s="10">
        <v>39194.49</v>
      </c>
      <c r="G220" s="12">
        <v>15600</v>
      </c>
    </row>
    <row r="221" spans="1:7" ht="15.75" thickBot="1" x14ac:dyDescent="0.3">
      <c r="A221" s="9">
        <v>43636</v>
      </c>
      <c r="B221" s="10">
        <v>39042.959999999999</v>
      </c>
      <c r="C221" s="10">
        <v>39638.639999999999</v>
      </c>
      <c r="D221" s="10">
        <v>38933.78</v>
      </c>
      <c r="E221" s="10">
        <v>39601.629999999997</v>
      </c>
      <c r="F221" s="10">
        <v>39601.629999999997</v>
      </c>
      <c r="G221" s="12">
        <v>20100</v>
      </c>
    </row>
    <row r="222" spans="1:7" ht="15.75" thickBot="1" x14ac:dyDescent="0.3">
      <c r="A222" s="9">
        <v>43635</v>
      </c>
      <c r="B222" s="10">
        <v>39176.559999999998</v>
      </c>
      <c r="C222" s="10">
        <v>39435.800000000003</v>
      </c>
      <c r="D222" s="10">
        <v>38881.050000000003</v>
      </c>
      <c r="E222" s="10">
        <v>39112.74</v>
      </c>
      <c r="F222" s="10">
        <v>39112.74</v>
      </c>
      <c r="G222" s="12">
        <v>18500</v>
      </c>
    </row>
    <row r="223" spans="1:7" ht="15.75" thickBot="1" x14ac:dyDescent="0.3">
      <c r="A223" s="9">
        <v>43634</v>
      </c>
      <c r="B223" s="10">
        <v>39056.980000000003</v>
      </c>
      <c r="C223" s="10">
        <v>39167.83</v>
      </c>
      <c r="D223" s="10">
        <v>38870.959999999999</v>
      </c>
      <c r="E223" s="10">
        <v>39046.339999999997</v>
      </c>
      <c r="F223" s="10">
        <v>39046.339999999997</v>
      </c>
      <c r="G223" s="12">
        <v>17800</v>
      </c>
    </row>
    <row r="224" spans="1:7" ht="15.75" thickBot="1" x14ac:dyDescent="0.3">
      <c r="A224" s="9">
        <v>43633</v>
      </c>
      <c r="B224" s="10">
        <v>39514.36</v>
      </c>
      <c r="C224" s="10">
        <v>39540.42</v>
      </c>
      <c r="D224" s="10">
        <v>38911.49</v>
      </c>
      <c r="E224" s="10">
        <v>38960.79</v>
      </c>
      <c r="F224" s="10">
        <v>38960.79</v>
      </c>
      <c r="G224" s="12">
        <v>12700</v>
      </c>
    </row>
    <row r="225" spans="1:7" ht="15.75" thickBot="1" x14ac:dyDescent="0.3">
      <c r="A225" s="9">
        <v>43630</v>
      </c>
      <c r="B225" s="10">
        <v>39797</v>
      </c>
      <c r="C225" s="10">
        <v>39799.9</v>
      </c>
      <c r="D225" s="10">
        <v>39363.449999999997</v>
      </c>
      <c r="E225" s="10">
        <v>39452.07</v>
      </c>
      <c r="F225" s="10">
        <v>39452.07</v>
      </c>
      <c r="G225" s="12">
        <v>20600</v>
      </c>
    </row>
    <row r="226" spans="1:7" ht="15.75" thickBot="1" x14ac:dyDescent="0.3">
      <c r="A226" s="9">
        <v>43629</v>
      </c>
      <c r="B226" s="10">
        <v>39679.35</v>
      </c>
      <c r="C226" s="10">
        <v>39800.81</v>
      </c>
      <c r="D226" s="10">
        <v>39461.269999999997</v>
      </c>
      <c r="E226" s="10">
        <v>39741.360000000001</v>
      </c>
      <c r="F226" s="10">
        <v>39741.360000000001</v>
      </c>
      <c r="G226" s="12">
        <v>21800</v>
      </c>
    </row>
    <row r="227" spans="1:7" ht="15.75" thickBot="1" x14ac:dyDescent="0.3">
      <c r="A227" s="9">
        <v>43628</v>
      </c>
      <c r="B227" s="10">
        <v>39974.18</v>
      </c>
      <c r="C227" s="10">
        <v>39982.1</v>
      </c>
      <c r="D227" s="10">
        <v>39623.53</v>
      </c>
      <c r="E227" s="10">
        <v>39756.81</v>
      </c>
      <c r="F227" s="10">
        <v>39756.81</v>
      </c>
      <c r="G227" s="12">
        <v>11700</v>
      </c>
    </row>
    <row r="228" spans="1:7" ht="15.75" thickBot="1" x14ac:dyDescent="0.3">
      <c r="A228" s="9">
        <v>43627</v>
      </c>
      <c r="B228" s="10">
        <v>39900.449999999997</v>
      </c>
      <c r="C228" s="10">
        <v>40066.31</v>
      </c>
      <c r="D228" s="10">
        <v>39760.019999999997</v>
      </c>
      <c r="E228" s="10">
        <v>39950.46</v>
      </c>
      <c r="F228" s="10">
        <v>39950.46</v>
      </c>
      <c r="G228" s="12">
        <v>14200</v>
      </c>
    </row>
    <row r="229" spans="1:7" ht="15.75" thickBot="1" x14ac:dyDescent="0.3">
      <c r="A229" s="9">
        <v>43626</v>
      </c>
      <c r="B229" s="10">
        <v>39787.33</v>
      </c>
      <c r="C229" s="10">
        <v>39979.480000000003</v>
      </c>
      <c r="D229" s="10">
        <v>39619.97</v>
      </c>
      <c r="E229" s="10">
        <v>39784.519999999997</v>
      </c>
      <c r="F229" s="10">
        <v>39784.519999999997</v>
      </c>
      <c r="G229" s="12">
        <v>16200</v>
      </c>
    </row>
    <row r="230" spans="1:7" ht="15.75" thickBot="1" x14ac:dyDescent="0.3">
      <c r="A230" s="9">
        <v>43623</v>
      </c>
      <c r="B230" s="10">
        <v>39581.769999999997</v>
      </c>
      <c r="C230" s="10">
        <v>39703.1</v>
      </c>
      <c r="D230" s="10">
        <v>39279.47</v>
      </c>
      <c r="E230" s="10">
        <v>39615.9</v>
      </c>
      <c r="F230" s="10">
        <v>39615.9</v>
      </c>
      <c r="G230" s="12">
        <v>14800</v>
      </c>
    </row>
    <row r="231" spans="1:7" ht="15.75" thickBot="1" x14ac:dyDescent="0.3">
      <c r="A231" s="9">
        <v>43622</v>
      </c>
      <c r="B231" s="10">
        <v>40136.43</v>
      </c>
      <c r="C231" s="10">
        <v>40159.26</v>
      </c>
      <c r="D231" s="10">
        <v>39481.15</v>
      </c>
      <c r="E231" s="10">
        <v>39529.72</v>
      </c>
      <c r="F231" s="10">
        <v>39529.72</v>
      </c>
      <c r="G231" s="12">
        <v>18700</v>
      </c>
    </row>
    <row r="232" spans="1:7" ht="15.75" thickBot="1" x14ac:dyDescent="0.3">
      <c r="A232" s="9">
        <v>43620</v>
      </c>
      <c r="B232" s="10">
        <v>40196</v>
      </c>
      <c r="C232" s="10">
        <v>40312.07</v>
      </c>
      <c r="D232" s="10">
        <v>40031.050000000003</v>
      </c>
      <c r="E232" s="10">
        <v>40083.54</v>
      </c>
      <c r="F232" s="10">
        <v>40083.54</v>
      </c>
      <c r="G232" s="12">
        <v>11900</v>
      </c>
    </row>
    <row r="233" spans="1:7" ht="15.75" thickBot="1" x14ac:dyDescent="0.3">
      <c r="A233" s="9">
        <v>43619</v>
      </c>
      <c r="B233" s="10">
        <v>39806.86</v>
      </c>
      <c r="C233" s="10">
        <v>40308.9</v>
      </c>
      <c r="D233" s="10">
        <v>39711.019999999997</v>
      </c>
      <c r="E233" s="10">
        <v>40267.620000000003</v>
      </c>
      <c r="F233" s="10">
        <v>40267.620000000003</v>
      </c>
      <c r="G233" s="12">
        <v>34600</v>
      </c>
    </row>
    <row r="234" spans="1:7" ht="15.75" thickBot="1" x14ac:dyDescent="0.3">
      <c r="A234" s="9">
        <v>43616</v>
      </c>
      <c r="B234" s="10">
        <v>39998.910000000003</v>
      </c>
      <c r="C234" s="10">
        <v>40122.339999999997</v>
      </c>
      <c r="D234" s="10">
        <v>39374.239999999998</v>
      </c>
      <c r="E234" s="10">
        <v>39714.199999999997</v>
      </c>
      <c r="F234" s="10">
        <v>39714.199999999997</v>
      </c>
      <c r="G234" s="12">
        <v>17100</v>
      </c>
    </row>
    <row r="235" spans="1:7" ht="15.75" thickBot="1" x14ac:dyDescent="0.3">
      <c r="A235" s="9">
        <v>43615</v>
      </c>
      <c r="B235" s="10">
        <v>39580.28</v>
      </c>
      <c r="C235" s="10">
        <v>39911.919999999998</v>
      </c>
      <c r="D235" s="10">
        <v>39500.559999999998</v>
      </c>
      <c r="E235" s="10">
        <v>39831.97</v>
      </c>
      <c r="F235" s="10">
        <v>39831.97</v>
      </c>
      <c r="G235" s="12">
        <v>17500</v>
      </c>
    </row>
    <row r="236" spans="1:7" ht="15.75" thickBot="1" x14ac:dyDescent="0.3">
      <c r="A236" s="9">
        <v>43614</v>
      </c>
      <c r="B236" s="10">
        <v>39714.269999999997</v>
      </c>
      <c r="C236" s="10">
        <v>39767.93</v>
      </c>
      <c r="D236" s="10">
        <v>39420.5</v>
      </c>
      <c r="E236" s="10">
        <v>39502.050000000003</v>
      </c>
      <c r="F236" s="10">
        <v>39502.050000000003</v>
      </c>
      <c r="G236" s="12">
        <v>12800</v>
      </c>
    </row>
    <row r="237" spans="1:7" ht="15.75" thickBot="1" x14ac:dyDescent="0.3">
      <c r="A237" s="9">
        <v>43613</v>
      </c>
      <c r="B237" s="10">
        <v>39765.64</v>
      </c>
      <c r="C237" s="10">
        <v>39828.65</v>
      </c>
      <c r="D237" s="10">
        <v>39498.65</v>
      </c>
      <c r="E237" s="10">
        <v>39749.730000000003</v>
      </c>
      <c r="F237" s="10">
        <v>39749.730000000003</v>
      </c>
      <c r="G237" s="12">
        <v>15300</v>
      </c>
    </row>
    <row r="238" spans="1:7" ht="15.75" thickBot="1" x14ac:dyDescent="0.3">
      <c r="A238" s="9">
        <v>43612</v>
      </c>
      <c r="B238" s="10">
        <v>39536.230000000003</v>
      </c>
      <c r="C238" s="10">
        <v>39821.94</v>
      </c>
      <c r="D238" s="10">
        <v>39353.160000000003</v>
      </c>
      <c r="E238" s="10">
        <v>39683.29</v>
      </c>
      <c r="F238" s="10">
        <v>39683.29</v>
      </c>
      <c r="G238" s="12">
        <v>16000</v>
      </c>
    </row>
    <row r="239" spans="1:7" ht="15.75" thickBot="1" x14ac:dyDescent="0.3">
      <c r="A239" s="9">
        <v>43609</v>
      </c>
      <c r="B239" s="10">
        <v>39076.28</v>
      </c>
      <c r="C239" s="10">
        <v>39476.97</v>
      </c>
      <c r="D239" s="10">
        <v>38824.26</v>
      </c>
      <c r="E239" s="10">
        <v>39434.720000000001</v>
      </c>
      <c r="F239" s="10">
        <v>39434.720000000001</v>
      </c>
      <c r="G239" s="12">
        <v>17100</v>
      </c>
    </row>
    <row r="240" spans="1:7" ht="15.75" thickBot="1" x14ac:dyDescent="0.3">
      <c r="A240" s="9">
        <v>43608</v>
      </c>
      <c r="B240" s="10">
        <v>39591.769999999997</v>
      </c>
      <c r="C240" s="10">
        <v>40124.959999999999</v>
      </c>
      <c r="D240" s="10">
        <v>38651.61</v>
      </c>
      <c r="E240" s="10">
        <v>38811.39</v>
      </c>
      <c r="F240" s="10">
        <v>38811.39</v>
      </c>
      <c r="G240" s="12">
        <v>28100</v>
      </c>
    </row>
    <row r="241" spans="1:7" ht="15.75" thickBot="1" x14ac:dyDescent="0.3">
      <c r="A241" s="9">
        <v>43607</v>
      </c>
      <c r="B241" s="10">
        <v>39086.21</v>
      </c>
      <c r="C241" s="10">
        <v>39249.08</v>
      </c>
      <c r="D241" s="10">
        <v>38903.870000000003</v>
      </c>
      <c r="E241" s="10">
        <v>39110.21</v>
      </c>
      <c r="F241" s="10">
        <v>39110.21</v>
      </c>
      <c r="G241" s="12">
        <v>15600</v>
      </c>
    </row>
    <row r="242" spans="1:7" ht="15.75" thickBot="1" x14ac:dyDescent="0.3">
      <c r="A242" s="9">
        <v>43606</v>
      </c>
      <c r="B242" s="10">
        <v>39449.449999999997</v>
      </c>
      <c r="C242" s="10">
        <v>39571.730000000003</v>
      </c>
      <c r="D242" s="10">
        <v>38884.85</v>
      </c>
      <c r="E242" s="10">
        <v>38969.800000000003</v>
      </c>
      <c r="F242" s="10">
        <v>38969.800000000003</v>
      </c>
      <c r="G242" s="12">
        <v>22700</v>
      </c>
    </row>
    <row r="243" spans="1:7" ht="15.75" thickBot="1" x14ac:dyDescent="0.3">
      <c r="A243" s="9">
        <v>43605</v>
      </c>
      <c r="B243" s="10">
        <v>38701.18</v>
      </c>
      <c r="C243" s="10">
        <v>39412.559999999998</v>
      </c>
      <c r="D243" s="10">
        <v>38570.04</v>
      </c>
      <c r="E243" s="10">
        <v>39352.67</v>
      </c>
      <c r="F243" s="10">
        <v>39352.67</v>
      </c>
      <c r="G243" s="12">
        <v>26400</v>
      </c>
    </row>
    <row r="244" spans="1:7" ht="15.75" thickBot="1" x14ac:dyDescent="0.3">
      <c r="A244" s="9">
        <v>43602</v>
      </c>
      <c r="B244" s="10">
        <v>37494.42</v>
      </c>
      <c r="C244" s="10">
        <v>38001.129999999997</v>
      </c>
      <c r="D244" s="10">
        <v>37415.360000000001</v>
      </c>
      <c r="E244" s="10">
        <v>37930.769999999997</v>
      </c>
      <c r="F244" s="10">
        <v>37930.769999999997</v>
      </c>
      <c r="G244" s="12">
        <v>18800</v>
      </c>
    </row>
    <row r="245" spans="1:7" ht="15.75" thickBot="1" x14ac:dyDescent="0.3">
      <c r="A245" s="9">
        <v>43601</v>
      </c>
      <c r="B245" s="10">
        <v>37179.129999999997</v>
      </c>
      <c r="C245" s="10">
        <v>37518.94</v>
      </c>
      <c r="D245" s="10">
        <v>37052.300000000003</v>
      </c>
      <c r="E245" s="10">
        <v>37393.480000000003</v>
      </c>
      <c r="F245" s="10">
        <v>37393.480000000003</v>
      </c>
      <c r="G245" s="12">
        <v>15700</v>
      </c>
    </row>
    <row r="246" spans="1:7" ht="15.75" thickBot="1" x14ac:dyDescent="0.3">
      <c r="A246" s="9">
        <v>43600</v>
      </c>
      <c r="B246" s="10">
        <v>37539.050000000003</v>
      </c>
      <c r="C246" s="10">
        <v>37559.67</v>
      </c>
      <c r="D246" s="10">
        <v>37047.870000000003</v>
      </c>
      <c r="E246" s="10">
        <v>37114.879999999997</v>
      </c>
      <c r="F246" s="10">
        <v>37114.879999999997</v>
      </c>
      <c r="G246" s="12">
        <v>19400</v>
      </c>
    </row>
    <row r="247" spans="1:7" ht="15.75" thickBot="1" x14ac:dyDescent="0.3">
      <c r="A247" s="9">
        <v>43599</v>
      </c>
      <c r="B247" s="10">
        <v>37146.58</v>
      </c>
      <c r="C247" s="10">
        <v>37572.699999999997</v>
      </c>
      <c r="D247" s="10">
        <v>36956.1</v>
      </c>
      <c r="E247" s="10">
        <v>37318.53</v>
      </c>
      <c r="F247" s="10">
        <v>37318.53</v>
      </c>
      <c r="G247" s="12">
        <v>17700</v>
      </c>
    </row>
    <row r="248" spans="1:7" x14ac:dyDescent="0.25">
      <c r="A248" s="51" t="s">
        <v>10</v>
      </c>
      <c r="B248" s="51"/>
      <c r="C248" s="51"/>
      <c r="D248" s="51"/>
      <c r="E248" s="51"/>
      <c r="F248" s="51"/>
      <c r="G248" s="51"/>
    </row>
  </sheetData>
  <mergeCells count="1">
    <mergeCell ref="A248:G24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1966108-4BDE-4E44-824A-09ACC00ABD7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Static</vt:lpstr>
      <vt:lpstr>Energy</vt:lpstr>
      <vt:lpstr>BSE</vt:lpstr>
      <vt:lpstr>Sheet1</vt:lpstr>
      <vt:lpstr>Sheet3</vt:lpstr>
      <vt:lpstr>Sheet2</vt:lpstr>
      <vt:lpstr>BSE STATIC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hb</cp:lastModifiedBy>
  <cp:lastPrinted>2020-09-12T09:46:45Z</cp:lastPrinted>
  <dcterms:created xsi:type="dcterms:W3CDTF">2020-05-14T10:35:16Z</dcterms:created>
  <dcterms:modified xsi:type="dcterms:W3CDTF">2020-09-12T14:21:43Z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aa4c7f97-2e88-46fd-a858-b3c587eebb11</vt:lpwstr>
  </property>
  <property fmtid="{D5CDD505-2E9C-101B-9397-08002B2CF9AE}" pid="3" name="{A44787D4-0540-4523-9961-78E4036D8C6D}">
    <vt:lpwstr>{4FBCB416-E40E-4F56-A5AE-4B39649138EB}</vt:lpwstr>
  </property>
</Properties>
</file>