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Arindam Banerjee\ICWAI_DATA Analytics\"/>
    </mc:Choice>
  </mc:AlternateContent>
  <xr:revisionPtr revIDLastSave="0" documentId="13_ncr:1_{AC3C213F-4FA9-477C-AFA7-1EEC638ACEDB}" xr6:coauthVersionLast="47" xr6:coauthVersionMax="47" xr10:uidLastSave="{00000000-0000-0000-0000-000000000000}"/>
  <bookViews>
    <workbookView minimized="1" xWindow="0" yWindow="0" windowWidth="2388" windowHeight="564" xr2:uid="{EA51BB1A-A0CA-4F49-994E-40B49A51ED0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71" i="1" l="1"/>
  <c r="F167" i="1"/>
  <c r="F165" i="1"/>
  <c r="E163" i="1"/>
  <c r="D156" i="1"/>
  <c r="D153" i="1"/>
  <c r="D138" i="1"/>
  <c r="D151" i="1" s="1"/>
  <c r="G123" i="1"/>
  <c r="G122" i="1"/>
  <c r="J113" i="1"/>
  <c r="J110" i="1"/>
  <c r="J107" i="1"/>
  <c r="J84" i="1"/>
  <c r="I84" i="1"/>
  <c r="I94" i="1"/>
  <c r="H84" i="1"/>
  <c r="H89" i="1"/>
  <c r="D80" i="1"/>
  <c r="C74" i="1"/>
  <c r="C73" i="1"/>
  <c r="E59" i="1"/>
  <c r="E54" i="1"/>
  <c r="E49" i="1"/>
  <c r="E44" i="1"/>
  <c r="J18" i="1"/>
  <c r="J37" i="1" s="1"/>
  <c r="C7" i="1"/>
  <c r="G8" i="1" s="1"/>
  <c r="C8" i="1"/>
  <c r="G7" i="1" s="1"/>
  <c r="E68" i="1" l="1"/>
  <c r="C9" i="1"/>
  <c r="G6" i="1" s="1"/>
</calcChain>
</file>

<file path=xl/sharedStrings.xml><?xml version="1.0" encoding="utf-8"?>
<sst xmlns="http://schemas.openxmlformats.org/spreadsheetml/2006/main" count="80" uniqueCount="50">
  <si>
    <t>Q1</t>
  </si>
  <si>
    <t>PV</t>
  </si>
  <si>
    <t>FV</t>
  </si>
  <si>
    <t>PRESENT VALUE</t>
  </si>
  <si>
    <t>FUTURE VALUE</t>
  </si>
  <si>
    <t>NPER</t>
  </si>
  <si>
    <t>PERIOD</t>
  </si>
  <si>
    <t>RATE</t>
  </si>
  <si>
    <t>INT RATE</t>
  </si>
  <si>
    <t>PMT</t>
  </si>
  <si>
    <t>PERIODIC PAYMENT</t>
  </si>
  <si>
    <t>FV1</t>
  </si>
  <si>
    <t>NPER1</t>
  </si>
  <si>
    <t>FV2</t>
  </si>
  <si>
    <t>NPER 2</t>
  </si>
  <si>
    <t>PV1</t>
  </si>
  <si>
    <t>PV2</t>
  </si>
  <si>
    <t>Q2</t>
  </si>
  <si>
    <t>YEAR</t>
  </si>
  <si>
    <t>FV????</t>
  </si>
  <si>
    <t>Q3</t>
  </si>
  <si>
    <t>AGE</t>
  </si>
  <si>
    <t>Q4</t>
  </si>
  <si>
    <t>RATE PER ANNUM</t>
  </si>
  <si>
    <t>RATE PER HALF YEAR</t>
  </si>
  <si>
    <t>Q5</t>
  </si>
  <si>
    <t>???</t>
  </si>
  <si>
    <t>Q6</t>
  </si>
  <si>
    <t>Q7</t>
  </si>
  <si>
    <t>NPER2</t>
  </si>
  <si>
    <t>NPER3</t>
  </si>
  <si>
    <t>FV3</t>
  </si>
  <si>
    <t>Q9</t>
  </si>
  <si>
    <t xml:space="preserve">NPER </t>
  </si>
  <si>
    <t>PMT_ARR</t>
  </si>
  <si>
    <t>PMT_ADV</t>
  </si>
  <si>
    <t>Q10</t>
  </si>
  <si>
    <t xml:space="preserve">Mr. Vijay got a sum of Rs. 1000000 on retirement. He spends Rs. 100000 on renovation of his house, Rs. 200000 on a new car and keeps Rs. 200000 as reserve for emergencies. The balance amount is invested at 8% pa in a plan allowing withdrawal of Rs. 50000 at the end of each year. How long his money will last in the said plan? </t>
  </si>
  <si>
    <t>Ashok, a middle level executive, aged 45 years saves at 9% pa Rs. 200000 in the beginning of a year for the first 8 years and then stops saving on account of certain financial contingencies. On retirement at the age of 65 years, he intends to keep aside a sum of Rs. 500000 out of the accumulated amount of the above savings as liquid money for emergencies and to invest the balance amount at 6% pa providing withdrawal of a fixed amount at the end of every year for 20 years. Find the amount of annual withdrawals.</t>
  </si>
  <si>
    <t>RETIREMENT CORPUS</t>
  </si>
  <si>
    <t>WITHDRAWAL</t>
  </si>
  <si>
    <t>BALANCE</t>
  </si>
  <si>
    <t xml:space="preserve">Under an educational loan, a person receives four annual installments of Rs. 10000 each, the first payment being made at the present moment. The loan is to be repaid in lump sum at the end of 10 years from now along with 6% interest pa. Calculate the amount repayable. </t>
  </si>
  <si>
    <t xml:space="preserve">Rajat considering the purchase of an apartment for Rs. 100000. They estimate that they will receive Rs. 15000 at the end of each year for the next 10 years. At the end of 10th year, the apartment project will be worth nothing. If Rajat purchases the project, what will be the internal rate of return? </t>
  </si>
  <si>
    <t>Q24</t>
  </si>
  <si>
    <t>Year</t>
  </si>
  <si>
    <t>IRR</t>
  </si>
  <si>
    <t>PVIF</t>
  </si>
  <si>
    <t>PVOF</t>
  </si>
  <si>
    <t>NPV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</si>
</sst>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 #,##0.00;[Red]&quot;₹&quot;\ \-#,##0.00"/>
  </numFmts>
  <fonts count="5" x14ac:knownFonts="1">
    <font>
      <sz val="11"/>
      <color theme="1"/>
      <name val="Calibri"/>
      <family val="2"/>
      <scheme val="minor"/>
    </font>
    <font>
      <b/>
      <sz val="11"/>
      <color theme="1"/>
      <name val="Calibri"/>
      <family val="2"/>
      <scheme val="minor"/>
    </font>
    <font>
      <sz val="11"/>
      <color rgb="FF000000"/>
      <name val="Arial"/>
      <family val="2"/>
    </font>
    <font>
      <sz val="10"/>
      <color rgb="FF000000"/>
      <name val="Arial"/>
      <family val="2"/>
    </font>
    <font>
      <sz val="9"/>
      <color rgb="FF000000"/>
      <name val="Arial"/>
      <family val="2"/>
    </font>
  </fonts>
  <fills count="9">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rgb="FF00B0F0"/>
        <bgColor indexed="64"/>
      </patternFill>
    </fill>
    <fill>
      <patternFill patternType="solid">
        <fgColor rgb="FF00B050"/>
        <bgColor indexed="64"/>
      </patternFill>
    </fill>
    <fill>
      <patternFill patternType="solid">
        <fgColor theme="5"/>
        <bgColor indexed="64"/>
      </patternFill>
    </fill>
  </fills>
  <borders count="1">
    <border>
      <left/>
      <right/>
      <top/>
      <bottom/>
      <diagonal/>
    </border>
  </borders>
  <cellStyleXfs count="1">
    <xf numFmtId="0" fontId="0" fillId="0" borderId="0"/>
  </cellStyleXfs>
  <cellXfs count="29">
    <xf numFmtId="0" fontId="0" fillId="0" borderId="0" xfId="0"/>
    <xf numFmtId="9" fontId="0" fillId="0" borderId="0" xfId="0" applyNumberFormat="1"/>
    <xf numFmtId="8" fontId="0" fillId="0" borderId="0" xfId="0" applyNumberFormat="1"/>
    <xf numFmtId="8" fontId="0" fillId="2" borderId="0" xfId="0" applyNumberFormat="1" applyFill="1"/>
    <xf numFmtId="8" fontId="1" fillId="2" borderId="0" xfId="0" applyNumberFormat="1" applyFont="1" applyFill="1"/>
    <xf numFmtId="0" fontId="0" fillId="2" borderId="0" xfId="0" applyFill="1"/>
    <xf numFmtId="0" fontId="0" fillId="3" borderId="0" xfId="0" applyFill="1"/>
    <xf numFmtId="0" fontId="0" fillId="4" borderId="0" xfId="0" applyFill="1"/>
    <xf numFmtId="0" fontId="0" fillId="5" borderId="0" xfId="0" applyFill="1"/>
    <xf numFmtId="8" fontId="0" fillId="4" borderId="0" xfId="0" applyNumberFormat="1" applyFill="1"/>
    <xf numFmtId="8" fontId="0" fillId="5" borderId="0" xfId="0" applyNumberFormat="1" applyFill="1"/>
    <xf numFmtId="8" fontId="0" fillId="3" borderId="0" xfId="0" applyNumberFormat="1" applyFill="1"/>
    <xf numFmtId="8" fontId="1" fillId="3" borderId="0" xfId="0" applyNumberFormat="1" applyFont="1" applyFill="1"/>
    <xf numFmtId="0" fontId="0" fillId="6" borderId="0" xfId="0" applyFill="1"/>
    <xf numFmtId="8" fontId="0" fillId="6" borderId="0" xfId="0" applyNumberFormat="1" applyFill="1"/>
    <xf numFmtId="8" fontId="1" fillId="7" borderId="0" xfId="0" applyNumberFormat="1" applyFont="1" applyFill="1"/>
    <xf numFmtId="0" fontId="0" fillId="7" borderId="0" xfId="0" applyFill="1"/>
    <xf numFmtId="9" fontId="0" fillId="7" borderId="0" xfId="0" applyNumberFormat="1" applyFill="1"/>
    <xf numFmtId="0" fontId="0" fillId="8" borderId="0" xfId="0" applyFill="1"/>
    <xf numFmtId="10" fontId="0" fillId="8" borderId="0" xfId="0" applyNumberFormat="1" applyFill="1"/>
    <xf numFmtId="10" fontId="0" fillId="3" borderId="0" xfId="0" applyNumberFormat="1" applyFill="1"/>
    <xf numFmtId="0" fontId="1" fillId="0" borderId="0" xfId="0" applyFont="1"/>
    <xf numFmtId="0" fontId="2" fillId="0" borderId="0" xfId="0" applyFont="1" applyAlignment="1">
      <alignment horizontal="left" vertical="center" wrapText="1" indent="3" readingOrder="1"/>
    </xf>
    <xf numFmtId="0" fontId="2" fillId="0" borderId="0" xfId="0" applyFont="1" applyAlignment="1">
      <alignment vertical="center" wrapText="1" readingOrder="1"/>
    </xf>
    <xf numFmtId="0" fontId="3" fillId="0" borderId="0" xfId="0" applyFont="1" applyAlignment="1">
      <alignment horizontal="left" vertical="center" wrapText="1" indent="3" readingOrder="1"/>
    </xf>
    <xf numFmtId="8" fontId="1" fillId="0" borderId="0" xfId="0" applyNumberFormat="1" applyFont="1"/>
    <xf numFmtId="0" fontId="4" fillId="0" borderId="0" xfId="0" applyFont="1" applyAlignment="1">
      <alignment wrapText="1"/>
    </xf>
    <xf numFmtId="10" fontId="1" fillId="0" borderId="0" xfId="0" applyNumberFormat="1" applyFont="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DBAEA-A399-428E-ACBD-1D5F77F17133}">
  <dimension ref="A1:L173"/>
  <sheetViews>
    <sheetView tabSelected="1" topLeftCell="A160" zoomScale="99" zoomScaleNormal="99" workbookViewId="0">
      <selection activeCell="J171" sqref="J171"/>
    </sheetView>
  </sheetViews>
  <sheetFormatPr defaultRowHeight="14.4" x14ac:dyDescent="0.3"/>
  <cols>
    <col min="3" max="3" width="11.109375" bestFit="1" customWidth="1"/>
    <col min="4" max="4" width="13" bestFit="1" customWidth="1"/>
    <col min="5" max="5" width="13.21875" bestFit="1" customWidth="1"/>
    <col min="6" max="7" width="12" bestFit="1" customWidth="1"/>
    <col min="8" max="10" width="12.109375" bestFit="1" customWidth="1"/>
    <col min="12" max="12" width="74.88671875" customWidth="1"/>
  </cols>
  <sheetData>
    <row r="1" spans="1:12" x14ac:dyDescent="0.3">
      <c r="K1" t="s">
        <v>1</v>
      </c>
      <c r="L1" t="s">
        <v>3</v>
      </c>
    </row>
    <row r="2" spans="1:12" x14ac:dyDescent="0.3">
      <c r="A2" s="5" t="s">
        <v>0</v>
      </c>
      <c r="B2">
        <v>20000</v>
      </c>
      <c r="C2" t="s">
        <v>11</v>
      </c>
      <c r="K2" t="s">
        <v>2</v>
      </c>
      <c r="L2" t="s">
        <v>4</v>
      </c>
    </row>
    <row r="3" spans="1:12" x14ac:dyDescent="0.3">
      <c r="B3">
        <v>3</v>
      </c>
      <c r="C3" t="s">
        <v>12</v>
      </c>
      <c r="K3" t="s">
        <v>5</v>
      </c>
      <c r="L3" t="s">
        <v>6</v>
      </c>
    </row>
    <row r="4" spans="1:12" x14ac:dyDescent="0.3">
      <c r="B4">
        <v>40000</v>
      </c>
      <c r="C4" t="s">
        <v>13</v>
      </c>
      <c r="K4" t="s">
        <v>7</v>
      </c>
      <c r="L4" t="s">
        <v>8</v>
      </c>
    </row>
    <row r="5" spans="1:12" x14ac:dyDescent="0.3">
      <c r="B5">
        <v>5</v>
      </c>
      <c r="C5" t="s">
        <v>14</v>
      </c>
      <c r="K5" t="s">
        <v>9</v>
      </c>
      <c r="L5" t="s">
        <v>10</v>
      </c>
    </row>
    <row r="6" spans="1:12" x14ac:dyDescent="0.3">
      <c r="B6" s="1">
        <v>0.05</v>
      </c>
      <c r="C6" t="s">
        <v>7</v>
      </c>
      <c r="G6" s="2">
        <f>$C$9</f>
        <v>48617.798629367877</v>
      </c>
    </row>
    <row r="7" spans="1:12" x14ac:dyDescent="0.3">
      <c r="B7" t="s">
        <v>15</v>
      </c>
      <c r="C7" s="2">
        <f>PV(B6,B3,,-B2)</f>
        <v>17276.751970629521</v>
      </c>
      <c r="G7" s="10">
        <f>$C$8</f>
        <v>31341.046658738356</v>
      </c>
      <c r="H7" s="8"/>
      <c r="I7" s="8"/>
      <c r="J7" s="8"/>
      <c r="K7" s="8">
        <v>40000</v>
      </c>
    </row>
    <row r="8" spans="1:12" x14ac:dyDescent="0.3">
      <c r="B8" t="s">
        <v>16</v>
      </c>
      <c r="C8" s="2">
        <f>PV(B6,B5,,-B4)</f>
        <v>31341.046658738356</v>
      </c>
      <c r="G8" s="9">
        <f>$C$7</f>
        <v>17276.751970629521</v>
      </c>
      <c r="H8" s="7"/>
      <c r="I8" s="7">
        <v>20000</v>
      </c>
    </row>
    <row r="9" spans="1:12" x14ac:dyDescent="0.3">
      <c r="B9" t="s">
        <v>1</v>
      </c>
      <c r="C9" s="4">
        <f>SUM(C7:C8)</f>
        <v>48617.798629367877</v>
      </c>
      <c r="G9" s="5">
        <v>1</v>
      </c>
      <c r="H9" s="5">
        <v>2</v>
      </c>
      <c r="I9" s="5">
        <v>3</v>
      </c>
      <c r="J9" s="6">
        <v>4</v>
      </c>
      <c r="K9" s="6">
        <v>5</v>
      </c>
    </row>
    <row r="10" spans="1:12" x14ac:dyDescent="0.3">
      <c r="I10" s="1">
        <v>0.05</v>
      </c>
    </row>
    <row r="13" spans="1:12" x14ac:dyDescent="0.3">
      <c r="A13" s="5" t="s">
        <v>17</v>
      </c>
      <c r="G13" t="s">
        <v>18</v>
      </c>
    </row>
    <row r="14" spans="1:12" x14ac:dyDescent="0.3">
      <c r="F14">
        <v>1</v>
      </c>
      <c r="G14">
        <v>35</v>
      </c>
      <c r="H14" s="8"/>
      <c r="I14">
        <v>10000</v>
      </c>
      <c r="J14" t="s">
        <v>1</v>
      </c>
    </row>
    <row r="15" spans="1:12" x14ac:dyDescent="0.3">
      <c r="F15">
        <v>2</v>
      </c>
      <c r="G15">
        <v>36</v>
      </c>
      <c r="H15" s="8"/>
    </row>
    <row r="16" spans="1:12" x14ac:dyDescent="0.3">
      <c r="F16">
        <v>3</v>
      </c>
      <c r="G16">
        <v>37</v>
      </c>
      <c r="H16" s="8"/>
      <c r="I16" s="1">
        <v>0.08</v>
      </c>
    </row>
    <row r="17" spans="6:10" x14ac:dyDescent="0.3">
      <c r="F17">
        <v>4</v>
      </c>
      <c r="G17">
        <v>38</v>
      </c>
      <c r="H17" s="8"/>
    </row>
    <row r="18" spans="6:10" x14ac:dyDescent="0.3">
      <c r="F18">
        <v>5</v>
      </c>
      <c r="G18">
        <v>39</v>
      </c>
      <c r="H18" s="8"/>
      <c r="J18" s="3">
        <f>FV(I16,F18,,-I14)</f>
        <v>14693.280768000004</v>
      </c>
    </row>
    <row r="19" spans="6:10" x14ac:dyDescent="0.3">
      <c r="F19">
        <v>6</v>
      </c>
      <c r="G19">
        <v>40</v>
      </c>
      <c r="H19" s="5"/>
    </row>
    <row r="20" spans="6:10" x14ac:dyDescent="0.3">
      <c r="F20">
        <v>7</v>
      </c>
      <c r="G20">
        <v>41</v>
      </c>
      <c r="H20" s="5"/>
    </row>
    <row r="21" spans="6:10" x14ac:dyDescent="0.3">
      <c r="F21">
        <v>8</v>
      </c>
      <c r="G21">
        <v>42</v>
      </c>
      <c r="H21" s="5"/>
    </row>
    <row r="22" spans="6:10" x14ac:dyDescent="0.3">
      <c r="F22">
        <v>9</v>
      </c>
      <c r="G22">
        <v>43</v>
      </c>
      <c r="H22" s="5"/>
    </row>
    <row r="23" spans="6:10" x14ac:dyDescent="0.3">
      <c r="F23">
        <v>10</v>
      </c>
      <c r="G23">
        <v>44</v>
      </c>
      <c r="H23" s="5"/>
    </row>
    <row r="24" spans="6:10" x14ac:dyDescent="0.3">
      <c r="F24">
        <v>11</v>
      </c>
      <c r="G24">
        <v>45</v>
      </c>
      <c r="H24" s="5"/>
      <c r="I24" s="1">
        <v>0.06</v>
      </c>
    </row>
    <row r="25" spans="6:10" x14ac:dyDescent="0.3">
      <c r="F25">
        <v>12</v>
      </c>
      <c r="G25">
        <v>46</v>
      </c>
      <c r="H25" s="5"/>
    </row>
    <row r="26" spans="6:10" x14ac:dyDescent="0.3">
      <c r="F26">
        <v>13</v>
      </c>
      <c r="G26">
        <v>47</v>
      </c>
      <c r="H26" s="5"/>
    </row>
    <row r="27" spans="6:10" x14ac:dyDescent="0.3">
      <c r="F27">
        <v>14</v>
      </c>
      <c r="G27">
        <v>48</v>
      </c>
      <c r="H27" s="5"/>
    </row>
    <row r="28" spans="6:10" x14ac:dyDescent="0.3">
      <c r="F28">
        <v>15</v>
      </c>
      <c r="G28">
        <v>49</v>
      </c>
      <c r="H28" s="5"/>
    </row>
    <row r="29" spans="6:10" x14ac:dyDescent="0.3">
      <c r="F29">
        <v>16</v>
      </c>
      <c r="G29">
        <v>50</v>
      </c>
      <c r="H29" s="5"/>
    </row>
    <row r="30" spans="6:10" x14ac:dyDescent="0.3">
      <c r="F30">
        <v>17</v>
      </c>
      <c r="G30">
        <v>51</v>
      </c>
      <c r="H30" s="5"/>
    </row>
    <row r="31" spans="6:10" x14ac:dyDescent="0.3">
      <c r="F31">
        <v>18</v>
      </c>
      <c r="G31">
        <v>52</v>
      </c>
      <c r="H31" s="5"/>
    </row>
    <row r="32" spans="6:10" x14ac:dyDescent="0.3">
      <c r="F32">
        <v>19</v>
      </c>
      <c r="G32">
        <v>53</v>
      </c>
      <c r="H32" s="5"/>
    </row>
    <row r="33" spans="1:10" x14ac:dyDescent="0.3">
      <c r="F33">
        <v>20</v>
      </c>
      <c r="G33">
        <v>54</v>
      </c>
      <c r="H33" s="5"/>
    </row>
    <row r="34" spans="1:10" x14ac:dyDescent="0.3">
      <c r="F34">
        <v>21</v>
      </c>
      <c r="G34">
        <v>55</v>
      </c>
      <c r="H34" s="5"/>
    </row>
    <row r="35" spans="1:10" x14ac:dyDescent="0.3">
      <c r="F35">
        <v>22</v>
      </c>
      <c r="G35">
        <v>56</v>
      </c>
      <c r="H35" s="5"/>
    </row>
    <row r="36" spans="1:10" x14ac:dyDescent="0.3">
      <c r="F36">
        <v>23</v>
      </c>
      <c r="G36">
        <v>57</v>
      </c>
      <c r="H36" s="5"/>
    </row>
    <row r="37" spans="1:10" x14ac:dyDescent="0.3">
      <c r="F37">
        <v>24</v>
      </c>
      <c r="G37">
        <v>58</v>
      </c>
      <c r="H37" s="5"/>
      <c r="J37" s="3">
        <f>FV(I24,F37-F18,,-J18)</f>
        <v>44455.982975694009</v>
      </c>
    </row>
    <row r="39" spans="1:10" x14ac:dyDescent="0.3">
      <c r="A39" s="5" t="s">
        <v>20</v>
      </c>
      <c r="C39" t="s">
        <v>21</v>
      </c>
      <c r="D39" t="s">
        <v>7</v>
      </c>
      <c r="E39" s="1">
        <v>0.06</v>
      </c>
    </row>
    <row r="40" spans="1:10" x14ac:dyDescent="0.3">
      <c r="B40">
        <v>1</v>
      </c>
      <c r="C40">
        <v>32</v>
      </c>
    </row>
    <row r="41" spans="1:10" x14ac:dyDescent="0.3">
      <c r="B41">
        <v>2</v>
      </c>
      <c r="C41">
        <v>33</v>
      </c>
    </row>
    <row r="42" spans="1:10" x14ac:dyDescent="0.3">
      <c r="B42">
        <v>3</v>
      </c>
      <c r="C42">
        <v>34</v>
      </c>
    </row>
    <row r="43" spans="1:10" x14ac:dyDescent="0.3">
      <c r="B43">
        <v>4</v>
      </c>
      <c r="C43">
        <v>35</v>
      </c>
    </row>
    <row r="44" spans="1:10" x14ac:dyDescent="0.3">
      <c r="B44">
        <v>5</v>
      </c>
      <c r="C44">
        <v>36</v>
      </c>
      <c r="D44" s="5">
        <v>50000</v>
      </c>
      <c r="E44" s="11">
        <f>FV(E39,B68-B44,,-D44)</f>
        <v>202446.7320633721</v>
      </c>
    </row>
    <row r="45" spans="1:10" x14ac:dyDescent="0.3">
      <c r="B45">
        <v>6</v>
      </c>
      <c r="C45">
        <v>37</v>
      </c>
    </row>
    <row r="46" spans="1:10" x14ac:dyDescent="0.3">
      <c r="B46">
        <v>7</v>
      </c>
      <c r="C46">
        <v>38</v>
      </c>
    </row>
    <row r="47" spans="1:10" x14ac:dyDescent="0.3">
      <c r="B47">
        <v>8</v>
      </c>
      <c r="C47">
        <v>39</v>
      </c>
    </row>
    <row r="48" spans="1:10" x14ac:dyDescent="0.3">
      <c r="B48">
        <v>9</v>
      </c>
      <c r="C48">
        <v>40</v>
      </c>
    </row>
    <row r="49" spans="2:5" x14ac:dyDescent="0.3">
      <c r="B49">
        <v>10</v>
      </c>
      <c r="C49">
        <v>41</v>
      </c>
      <c r="D49" s="5">
        <v>50000</v>
      </c>
      <c r="E49" s="11">
        <f>FV(E39,B68-B49,,-D49)</f>
        <v>151279.97510437961</v>
      </c>
    </row>
    <row r="50" spans="2:5" x14ac:dyDescent="0.3">
      <c r="B50">
        <v>11</v>
      </c>
      <c r="C50">
        <v>42</v>
      </c>
    </row>
    <row r="51" spans="2:5" x14ac:dyDescent="0.3">
      <c r="B51">
        <v>12</v>
      </c>
      <c r="C51">
        <v>43</v>
      </c>
    </row>
    <row r="52" spans="2:5" x14ac:dyDescent="0.3">
      <c r="B52">
        <v>13</v>
      </c>
      <c r="C52">
        <v>44</v>
      </c>
    </row>
    <row r="53" spans="2:5" x14ac:dyDescent="0.3">
      <c r="B53">
        <v>14</v>
      </c>
      <c r="C53">
        <v>45</v>
      </c>
    </row>
    <row r="54" spans="2:5" x14ac:dyDescent="0.3">
      <c r="B54">
        <v>15</v>
      </c>
      <c r="C54">
        <v>46</v>
      </c>
      <c r="D54" s="5">
        <v>50000</v>
      </c>
      <c r="E54" s="11">
        <f>FV(E39,B68-B54,,-D54)</f>
        <v>113045.19778772131</v>
      </c>
    </row>
    <row r="55" spans="2:5" x14ac:dyDescent="0.3">
      <c r="B55">
        <v>16</v>
      </c>
      <c r="C55">
        <v>47</v>
      </c>
    </row>
    <row r="56" spans="2:5" x14ac:dyDescent="0.3">
      <c r="B56">
        <v>17</v>
      </c>
      <c r="C56">
        <v>48</v>
      </c>
    </row>
    <row r="57" spans="2:5" x14ac:dyDescent="0.3">
      <c r="B57">
        <v>18</v>
      </c>
      <c r="C57">
        <v>49</v>
      </c>
    </row>
    <row r="58" spans="2:5" x14ac:dyDescent="0.3">
      <c r="B58">
        <v>19</v>
      </c>
      <c r="C58">
        <v>50</v>
      </c>
    </row>
    <row r="59" spans="2:5" x14ac:dyDescent="0.3">
      <c r="B59">
        <v>20</v>
      </c>
      <c r="C59">
        <v>51</v>
      </c>
      <c r="D59" s="5">
        <v>200000</v>
      </c>
      <c r="E59" s="11">
        <f>FV(E39,B68-B59,,-D59)</f>
        <v>337895.79180053854</v>
      </c>
    </row>
    <row r="60" spans="2:5" x14ac:dyDescent="0.3">
      <c r="B60">
        <v>21</v>
      </c>
      <c r="C60">
        <v>52</v>
      </c>
    </row>
    <row r="61" spans="2:5" x14ac:dyDescent="0.3">
      <c r="B61">
        <v>22</v>
      </c>
      <c r="C61">
        <v>53</v>
      </c>
    </row>
    <row r="62" spans="2:5" x14ac:dyDescent="0.3">
      <c r="B62">
        <v>23</v>
      </c>
      <c r="C62">
        <v>54</v>
      </c>
    </row>
    <row r="63" spans="2:5" x14ac:dyDescent="0.3">
      <c r="B63">
        <v>24</v>
      </c>
      <c r="C63">
        <v>55</v>
      </c>
    </row>
    <row r="64" spans="2:5" x14ac:dyDescent="0.3">
      <c r="B64">
        <v>25</v>
      </c>
      <c r="C64">
        <v>56</v>
      </c>
    </row>
    <row r="65" spans="1:10" x14ac:dyDescent="0.3">
      <c r="B65">
        <v>26</v>
      </c>
      <c r="C65">
        <v>57</v>
      </c>
    </row>
    <row r="66" spans="1:10" x14ac:dyDescent="0.3">
      <c r="B66">
        <v>27</v>
      </c>
      <c r="C66">
        <v>58</v>
      </c>
    </row>
    <row r="67" spans="1:10" x14ac:dyDescent="0.3">
      <c r="B67">
        <v>28</v>
      </c>
      <c r="C67">
        <v>59</v>
      </c>
    </row>
    <row r="68" spans="1:10" x14ac:dyDescent="0.3">
      <c r="B68">
        <v>29</v>
      </c>
      <c r="C68">
        <v>60</v>
      </c>
      <c r="D68" t="s">
        <v>19</v>
      </c>
      <c r="E68" s="12">
        <f>E44+E49+E54+E59</f>
        <v>804667.69675601157</v>
      </c>
    </row>
    <row r="70" spans="1:10" x14ac:dyDescent="0.3">
      <c r="A70" s="6" t="s">
        <v>22</v>
      </c>
      <c r="B70" t="s">
        <v>1</v>
      </c>
      <c r="C70">
        <v>160000</v>
      </c>
      <c r="E70">
        <v>160000</v>
      </c>
      <c r="F70" t="s">
        <v>9</v>
      </c>
      <c r="G70" t="s">
        <v>9</v>
      </c>
      <c r="H70" t="s">
        <v>9</v>
      </c>
      <c r="I70" t="s">
        <v>9</v>
      </c>
      <c r="J70" t="s">
        <v>9</v>
      </c>
    </row>
    <row r="71" spans="1:10" x14ac:dyDescent="0.3">
      <c r="B71" t="s">
        <v>5</v>
      </c>
      <c r="C71">
        <v>5</v>
      </c>
      <c r="E71" s="6">
        <v>0</v>
      </c>
      <c r="F71" s="6">
        <v>1</v>
      </c>
      <c r="G71" s="6">
        <v>2</v>
      </c>
      <c r="H71" s="6">
        <v>3</v>
      </c>
      <c r="I71" s="6">
        <v>4</v>
      </c>
      <c r="J71" s="6">
        <v>5</v>
      </c>
    </row>
    <row r="72" spans="1:10" x14ac:dyDescent="0.3">
      <c r="B72" t="s">
        <v>23</v>
      </c>
      <c r="C72" s="1">
        <v>0.1</v>
      </c>
    </row>
    <row r="73" spans="1:10" x14ac:dyDescent="0.3">
      <c r="B73" t="s">
        <v>24</v>
      </c>
      <c r="C73">
        <f>C72/2</f>
        <v>0.05</v>
      </c>
    </row>
    <row r="74" spans="1:10" x14ac:dyDescent="0.3">
      <c r="B74" t="s">
        <v>9</v>
      </c>
      <c r="C74" s="12">
        <f>PMT(C73,C71,-E70,,1)</f>
        <v>35196.159714783709</v>
      </c>
    </row>
    <row r="76" spans="1:10" x14ac:dyDescent="0.3">
      <c r="F76" t="s">
        <v>26</v>
      </c>
      <c r="G76">
        <v>15000</v>
      </c>
      <c r="H76">
        <v>15000</v>
      </c>
    </row>
    <row r="77" spans="1:10" x14ac:dyDescent="0.3">
      <c r="A77" s="6" t="s">
        <v>25</v>
      </c>
      <c r="C77" t="s">
        <v>5</v>
      </c>
      <c r="D77">
        <v>20</v>
      </c>
      <c r="F77">
        <v>0</v>
      </c>
      <c r="G77">
        <v>1</v>
      </c>
      <c r="H77">
        <v>2</v>
      </c>
    </row>
    <row r="78" spans="1:10" x14ac:dyDescent="0.3">
      <c r="C78" t="s">
        <v>9</v>
      </c>
      <c r="D78">
        <v>15000</v>
      </c>
    </row>
    <row r="79" spans="1:10" x14ac:dyDescent="0.3">
      <c r="C79" t="s">
        <v>7</v>
      </c>
      <c r="D79" s="1">
        <v>7.0000000000000007E-2</v>
      </c>
    </row>
    <row r="80" spans="1:10" x14ac:dyDescent="0.3">
      <c r="C80" t="s">
        <v>1</v>
      </c>
      <c r="D80" s="12">
        <f>PV(D79,D77,-D78,,1)</f>
        <v>170033.9286405344</v>
      </c>
    </row>
    <row r="83" spans="1:12" x14ac:dyDescent="0.3">
      <c r="A83" s="6" t="s">
        <v>27</v>
      </c>
      <c r="F83" t="s">
        <v>18</v>
      </c>
      <c r="H83" t="s">
        <v>7</v>
      </c>
      <c r="I83" s="1">
        <v>0.05</v>
      </c>
      <c r="J83" t="s">
        <v>1</v>
      </c>
    </row>
    <row r="84" spans="1:12" x14ac:dyDescent="0.3">
      <c r="F84">
        <v>1</v>
      </c>
      <c r="H84" s="14">
        <f>PV(I83,F89,,-H89)</f>
        <v>323072.21510038042</v>
      </c>
      <c r="I84" s="3">
        <f>PV(I83,F94,,-I94)</f>
        <v>506271.06838014885</v>
      </c>
      <c r="J84" s="15">
        <f>H84+I84</f>
        <v>829343.28348052921</v>
      </c>
    </row>
    <row r="85" spans="1:12" x14ac:dyDescent="0.3">
      <c r="F85">
        <v>2</v>
      </c>
    </row>
    <row r="86" spans="1:12" x14ac:dyDescent="0.3">
      <c r="F86">
        <v>3</v>
      </c>
    </row>
    <row r="87" spans="1:12" x14ac:dyDescent="0.3">
      <c r="F87">
        <v>4</v>
      </c>
    </row>
    <row r="88" spans="1:12" x14ac:dyDescent="0.3">
      <c r="F88">
        <v>5</v>
      </c>
    </row>
    <row r="89" spans="1:12" x14ac:dyDescent="0.3">
      <c r="F89">
        <v>6</v>
      </c>
      <c r="G89" s="6">
        <v>100000</v>
      </c>
      <c r="H89" s="2">
        <f>PV(I83,F93-F88,-G89)</f>
        <v>432947.6670630821</v>
      </c>
    </row>
    <row r="90" spans="1:12" x14ac:dyDescent="0.3">
      <c r="F90">
        <v>7</v>
      </c>
      <c r="G90" s="6">
        <v>100000</v>
      </c>
      <c r="L90">
        <v>100000</v>
      </c>
    </row>
    <row r="91" spans="1:12" x14ac:dyDescent="0.3">
      <c r="F91">
        <v>8</v>
      </c>
      <c r="G91" s="6">
        <v>100000</v>
      </c>
      <c r="L91">
        <v>100000</v>
      </c>
    </row>
    <row r="92" spans="1:12" x14ac:dyDescent="0.3">
      <c r="F92">
        <v>9</v>
      </c>
      <c r="G92" s="6">
        <v>100000</v>
      </c>
      <c r="L92">
        <v>100000</v>
      </c>
    </row>
    <row r="93" spans="1:12" x14ac:dyDescent="0.3">
      <c r="F93">
        <v>10</v>
      </c>
      <c r="G93" s="6">
        <v>100000</v>
      </c>
      <c r="L93">
        <v>100000</v>
      </c>
    </row>
    <row r="94" spans="1:12" x14ac:dyDescent="0.3">
      <c r="F94">
        <v>11</v>
      </c>
      <c r="G94" s="13">
        <v>200000</v>
      </c>
      <c r="I94" s="2">
        <f>PV(I83,F98-F93,-G94)</f>
        <v>865895.33412616421</v>
      </c>
      <c r="L94">
        <v>100000</v>
      </c>
    </row>
    <row r="95" spans="1:12" x14ac:dyDescent="0.3">
      <c r="F95">
        <v>12</v>
      </c>
      <c r="G95" s="13">
        <v>200000</v>
      </c>
      <c r="L95">
        <v>200000</v>
      </c>
    </row>
    <row r="96" spans="1:12" x14ac:dyDescent="0.3">
      <c r="F96">
        <v>13</v>
      </c>
      <c r="G96" s="13">
        <v>200000</v>
      </c>
      <c r="L96">
        <v>200000</v>
      </c>
    </row>
    <row r="97" spans="1:12" x14ac:dyDescent="0.3">
      <c r="F97">
        <v>14</v>
      </c>
      <c r="G97" s="13">
        <v>200000</v>
      </c>
      <c r="L97">
        <v>200000</v>
      </c>
    </row>
    <row r="98" spans="1:12" x14ac:dyDescent="0.3">
      <c r="F98">
        <v>15</v>
      </c>
      <c r="G98" s="13">
        <v>200000</v>
      </c>
      <c r="L98">
        <v>200000</v>
      </c>
    </row>
    <row r="99" spans="1:12" x14ac:dyDescent="0.3">
      <c r="L99">
        <v>200000</v>
      </c>
    </row>
    <row r="101" spans="1:12" x14ac:dyDescent="0.3">
      <c r="A101" s="16" t="s">
        <v>28</v>
      </c>
      <c r="D101">
        <v>1</v>
      </c>
      <c r="E101">
        <v>50000</v>
      </c>
      <c r="F101" s="16"/>
    </row>
    <row r="102" spans="1:12" x14ac:dyDescent="0.3">
      <c r="D102">
        <v>2</v>
      </c>
      <c r="F102" s="16"/>
    </row>
    <row r="103" spans="1:12" x14ac:dyDescent="0.3">
      <c r="D103">
        <v>3</v>
      </c>
      <c r="F103" s="17">
        <v>0.05</v>
      </c>
    </row>
    <row r="104" spans="1:12" x14ac:dyDescent="0.3">
      <c r="D104">
        <v>4</v>
      </c>
      <c r="F104" s="16"/>
      <c r="G104" t="s">
        <v>12</v>
      </c>
      <c r="H104">
        <v>7</v>
      </c>
    </row>
    <row r="105" spans="1:12" x14ac:dyDescent="0.3">
      <c r="D105">
        <v>5</v>
      </c>
      <c r="F105" s="16"/>
    </row>
    <row r="106" spans="1:12" x14ac:dyDescent="0.3">
      <c r="D106">
        <v>6</v>
      </c>
      <c r="F106" s="16"/>
    </row>
    <row r="107" spans="1:12" x14ac:dyDescent="0.3">
      <c r="D107">
        <v>7</v>
      </c>
      <c r="F107" s="16"/>
      <c r="I107" t="s">
        <v>11</v>
      </c>
      <c r="J107" s="2">
        <f>FV(F103,D107,,-E101)</f>
        <v>70355.021132812515</v>
      </c>
    </row>
    <row r="108" spans="1:12" x14ac:dyDescent="0.3">
      <c r="D108">
        <v>8</v>
      </c>
      <c r="F108" s="18"/>
    </row>
    <row r="109" spans="1:12" x14ac:dyDescent="0.3">
      <c r="D109">
        <v>9</v>
      </c>
      <c r="F109" s="19">
        <v>2.5000000000000001E-2</v>
      </c>
      <c r="G109" t="s">
        <v>29</v>
      </c>
      <c r="H109">
        <v>6</v>
      </c>
    </row>
    <row r="110" spans="1:12" x14ac:dyDescent="0.3">
      <c r="D110">
        <v>10</v>
      </c>
      <c r="F110" s="18"/>
      <c r="I110" t="s">
        <v>13</v>
      </c>
      <c r="J110" s="2">
        <f>FV(F109,H109,,-J107)</f>
        <v>81590.25494595147</v>
      </c>
    </row>
    <row r="111" spans="1:12" x14ac:dyDescent="0.3">
      <c r="D111">
        <v>11</v>
      </c>
      <c r="F111" s="6"/>
    </row>
    <row r="112" spans="1:12" x14ac:dyDescent="0.3">
      <c r="D112">
        <v>12</v>
      </c>
      <c r="F112" s="6"/>
    </row>
    <row r="113" spans="1:12" x14ac:dyDescent="0.3">
      <c r="D113">
        <v>13</v>
      </c>
      <c r="F113" s="20">
        <v>1.4999999999999999E-2</v>
      </c>
      <c r="G113" t="s">
        <v>30</v>
      </c>
      <c r="H113">
        <v>20</v>
      </c>
      <c r="I113" t="s">
        <v>31</v>
      </c>
      <c r="J113" s="12">
        <f>FV(F113,H113,,-J110)</f>
        <v>109890.24335964989</v>
      </c>
    </row>
    <row r="114" spans="1:12" x14ac:dyDescent="0.3">
      <c r="D114">
        <v>14</v>
      </c>
      <c r="F114" s="6"/>
    </row>
    <row r="115" spans="1:12" x14ac:dyDescent="0.3">
      <c r="D115">
        <v>15</v>
      </c>
      <c r="F115" s="6"/>
    </row>
    <row r="119" spans="1:12" x14ac:dyDescent="0.3">
      <c r="A119" s="5" t="s">
        <v>32</v>
      </c>
      <c r="D119" s="21"/>
      <c r="F119" t="s">
        <v>1</v>
      </c>
      <c r="G119" s="21">
        <v>2500000</v>
      </c>
    </row>
    <row r="120" spans="1:12" x14ac:dyDescent="0.3">
      <c r="F120" t="s">
        <v>33</v>
      </c>
      <c r="G120">
        <v>25</v>
      </c>
    </row>
    <row r="121" spans="1:12" x14ac:dyDescent="0.3">
      <c r="F121" t="s">
        <v>7</v>
      </c>
      <c r="G121" s="1">
        <v>0.06</v>
      </c>
    </row>
    <row r="122" spans="1:12" x14ac:dyDescent="0.3">
      <c r="F122" t="s">
        <v>34</v>
      </c>
      <c r="G122" s="2">
        <f>PMT(G121,G120,-G119)</f>
        <v>195566.79553068493</v>
      </c>
    </row>
    <row r="123" spans="1:12" x14ac:dyDescent="0.3">
      <c r="F123" t="s">
        <v>35</v>
      </c>
      <c r="G123" s="2">
        <f>PMT(G121,G120,-G119,,1)</f>
        <v>184496.9769157405</v>
      </c>
    </row>
    <row r="126" spans="1:12" ht="69" x14ac:dyDescent="0.3">
      <c r="A126" t="s">
        <v>36</v>
      </c>
      <c r="L126" s="23" t="s">
        <v>37</v>
      </c>
    </row>
    <row r="129" spans="1:12" ht="92.4" x14ac:dyDescent="0.3">
      <c r="L129" s="24" t="s">
        <v>38</v>
      </c>
    </row>
    <row r="130" spans="1:12" x14ac:dyDescent="0.3">
      <c r="A130" t="s">
        <v>36</v>
      </c>
      <c r="B130" t="s">
        <v>21</v>
      </c>
      <c r="D130" t="s">
        <v>7</v>
      </c>
      <c r="E130" s="1">
        <v>0.09</v>
      </c>
    </row>
    <row r="131" spans="1:12" x14ac:dyDescent="0.3">
      <c r="A131">
        <v>1</v>
      </c>
      <c r="B131">
        <v>45</v>
      </c>
      <c r="C131">
        <v>200000</v>
      </c>
    </row>
    <row r="132" spans="1:12" x14ac:dyDescent="0.3">
      <c r="A132">
        <v>2</v>
      </c>
      <c r="B132">
        <v>46</v>
      </c>
      <c r="C132">
        <v>200000</v>
      </c>
    </row>
    <row r="133" spans="1:12" x14ac:dyDescent="0.3">
      <c r="A133">
        <v>3</v>
      </c>
      <c r="B133">
        <v>47</v>
      </c>
      <c r="C133">
        <v>200000</v>
      </c>
    </row>
    <row r="134" spans="1:12" x14ac:dyDescent="0.3">
      <c r="A134">
        <v>4</v>
      </c>
      <c r="B134">
        <v>48</v>
      </c>
      <c r="C134">
        <v>200000</v>
      </c>
    </row>
    <row r="135" spans="1:12" x14ac:dyDescent="0.3">
      <c r="A135">
        <v>5</v>
      </c>
      <c r="B135">
        <v>49</v>
      </c>
      <c r="C135">
        <v>200000</v>
      </c>
    </row>
    <row r="136" spans="1:12" x14ac:dyDescent="0.3">
      <c r="A136">
        <v>6</v>
      </c>
      <c r="B136">
        <v>50</v>
      </c>
      <c r="C136">
        <v>200000</v>
      </c>
    </row>
    <row r="137" spans="1:12" x14ac:dyDescent="0.3">
      <c r="A137">
        <v>7</v>
      </c>
      <c r="B137">
        <v>51</v>
      </c>
      <c r="C137">
        <v>200000</v>
      </c>
    </row>
    <row r="138" spans="1:12" x14ac:dyDescent="0.3">
      <c r="A138">
        <v>8</v>
      </c>
      <c r="B138">
        <v>52</v>
      </c>
      <c r="C138">
        <v>200000</v>
      </c>
      <c r="D138" s="2">
        <f>FV(E130,A138,-C138,,1)</f>
        <v>2404207.2876495789</v>
      </c>
    </row>
    <row r="139" spans="1:12" x14ac:dyDescent="0.3">
      <c r="A139">
        <v>9</v>
      </c>
      <c r="B139">
        <v>53</v>
      </c>
    </row>
    <row r="140" spans="1:12" x14ac:dyDescent="0.3">
      <c r="A140">
        <v>10</v>
      </c>
      <c r="B140">
        <v>54</v>
      </c>
    </row>
    <row r="141" spans="1:12" x14ac:dyDescent="0.3">
      <c r="A141">
        <v>11</v>
      </c>
      <c r="B141">
        <v>55</v>
      </c>
    </row>
    <row r="142" spans="1:12" x14ac:dyDescent="0.3">
      <c r="A142">
        <v>12</v>
      </c>
      <c r="B142">
        <v>56</v>
      </c>
    </row>
    <row r="143" spans="1:12" x14ac:dyDescent="0.3">
      <c r="A143">
        <v>13</v>
      </c>
      <c r="B143">
        <v>57</v>
      </c>
    </row>
    <row r="144" spans="1:12" x14ac:dyDescent="0.3">
      <c r="A144">
        <v>14</v>
      </c>
      <c r="B144">
        <v>58</v>
      </c>
    </row>
    <row r="145" spans="1:12" x14ac:dyDescent="0.3">
      <c r="A145">
        <v>15</v>
      </c>
      <c r="B145">
        <v>59</v>
      </c>
    </row>
    <row r="146" spans="1:12" x14ac:dyDescent="0.3">
      <c r="A146">
        <v>16</v>
      </c>
      <c r="B146">
        <v>60</v>
      </c>
    </row>
    <row r="147" spans="1:12" x14ac:dyDescent="0.3">
      <c r="A147">
        <v>17</v>
      </c>
      <c r="B147">
        <v>61</v>
      </c>
    </row>
    <row r="148" spans="1:12" x14ac:dyDescent="0.3">
      <c r="A148">
        <v>18</v>
      </c>
      <c r="B148">
        <v>62</v>
      </c>
    </row>
    <row r="149" spans="1:12" x14ac:dyDescent="0.3">
      <c r="A149">
        <v>19</v>
      </c>
      <c r="B149">
        <v>63</v>
      </c>
    </row>
    <row r="150" spans="1:12" x14ac:dyDescent="0.3">
      <c r="A150">
        <v>20</v>
      </c>
      <c r="B150">
        <v>64</v>
      </c>
    </row>
    <row r="151" spans="1:12" x14ac:dyDescent="0.3">
      <c r="A151">
        <v>21</v>
      </c>
      <c r="B151">
        <v>65</v>
      </c>
      <c r="C151" t="s">
        <v>39</v>
      </c>
      <c r="D151" s="25">
        <f>FV(E130,A151-A138,,-D138)</f>
        <v>7370829.7910247501</v>
      </c>
    </row>
    <row r="152" spans="1:12" x14ac:dyDescent="0.3">
      <c r="C152" t="s">
        <v>40</v>
      </c>
      <c r="D152">
        <v>500000</v>
      </c>
    </row>
    <row r="153" spans="1:12" x14ac:dyDescent="0.3">
      <c r="C153" t="s">
        <v>41</v>
      </c>
      <c r="D153" s="2">
        <f>D151-D152</f>
        <v>6870829.7910247501</v>
      </c>
    </row>
    <row r="154" spans="1:12" x14ac:dyDescent="0.3">
      <c r="C154" t="s">
        <v>7</v>
      </c>
      <c r="D154" s="1">
        <v>0.06</v>
      </c>
    </row>
    <row r="155" spans="1:12" x14ac:dyDescent="0.3">
      <c r="C155" t="s">
        <v>5</v>
      </c>
      <c r="D155">
        <v>20</v>
      </c>
    </row>
    <row r="156" spans="1:12" x14ac:dyDescent="0.3">
      <c r="C156" t="s">
        <v>9</v>
      </c>
      <c r="D156" s="4">
        <f>PMT(D154,D155,-D153)</f>
        <v>599030.25139384565</v>
      </c>
    </row>
    <row r="160" spans="1:12" ht="55.2" x14ac:dyDescent="0.3">
      <c r="A160" t="s">
        <v>44</v>
      </c>
      <c r="L160" s="22" t="s">
        <v>42</v>
      </c>
    </row>
    <row r="162" spans="2:12" ht="35.4" x14ac:dyDescent="0.3">
      <c r="B162" t="s">
        <v>45</v>
      </c>
      <c r="L162" s="26" t="s">
        <v>43</v>
      </c>
    </row>
    <row r="163" spans="2:12" x14ac:dyDescent="0.3">
      <c r="B163">
        <v>0</v>
      </c>
      <c r="C163">
        <v>-100000</v>
      </c>
      <c r="D163" t="s">
        <v>46</v>
      </c>
      <c r="E163" s="27">
        <f>IRR(C163:C173)</f>
        <v>8.1441656464365852E-2</v>
      </c>
    </row>
    <row r="164" spans="2:12" x14ac:dyDescent="0.3">
      <c r="B164">
        <v>1</v>
      </c>
      <c r="C164">
        <v>15000</v>
      </c>
    </row>
    <row r="165" spans="2:12" x14ac:dyDescent="0.3">
      <c r="B165">
        <v>2</v>
      </c>
      <c r="C165">
        <v>15000</v>
      </c>
      <c r="E165" t="s">
        <v>47</v>
      </c>
      <c r="F165" s="2">
        <f>PV(E163,B173,-C164)</f>
        <v>99999.999999999942</v>
      </c>
      <c r="H165" s="28">
        <v>44197</v>
      </c>
      <c r="I165">
        <v>-100000</v>
      </c>
    </row>
    <row r="166" spans="2:12" x14ac:dyDescent="0.3">
      <c r="B166">
        <v>3</v>
      </c>
      <c r="C166">
        <v>15000</v>
      </c>
      <c r="E166" t="s">
        <v>48</v>
      </c>
      <c r="F166">
        <v>100000</v>
      </c>
      <c r="H166" s="28">
        <v>45658</v>
      </c>
      <c r="I166">
        <v>15000</v>
      </c>
    </row>
    <row r="167" spans="2:12" x14ac:dyDescent="0.3">
      <c r="B167">
        <v>4</v>
      </c>
      <c r="C167">
        <v>15000</v>
      </c>
      <c r="E167" t="s">
        <v>49</v>
      </c>
      <c r="F167" s="2">
        <f>F165-F166</f>
        <v>0</v>
      </c>
      <c r="H167" s="28">
        <v>46023</v>
      </c>
      <c r="I167">
        <v>15000</v>
      </c>
    </row>
    <row r="168" spans="2:12" x14ac:dyDescent="0.3">
      <c r="B168">
        <v>5</v>
      </c>
      <c r="C168">
        <v>15000</v>
      </c>
      <c r="H168" s="28">
        <v>46388</v>
      </c>
      <c r="I168">
        <v>30000</v>
      </c>
    </row>
    <row r="169" spans="2:12" x14ac:dyDescent="0.3">
      <c r="B169">
        <v>6</v>
      </c>
      <c r="C169">
        <v>15000</v>
      </c>
      <c r="H169" s="28">
        <v>46753</v>
      </c>
      <c r="I169">
        <v>50000</v>
      </c>
    </row>
    <row r="170" spans="2:12" x14ac:dyDescent="0.3">
      <c r="B170">
        <v>7</v>
      </c>
      <c r="C170">
        <v>15000</v>
      </c>
      <c r="H170" s="28">
        <v>47119</v>
      </c>
      <c r="I170">
        <v>25000</v>
      </c>
    </row>
    <row r="171" spans="2:12" x14ac:dyDescent="0.3">
      <c r="B171">
        <v>8</v>
      </c>
      <c r="C171">
        <v>15000</v>
      </c>
      <c r="J171">
        <f>XIRR(I165:I170,H165:H170)</f>
        <v>4.8201540112495431E-2</v>
      </c>
    </row>
    <row r="172" spans="2:12" x14ac:dyDescent="0.3">
      <c r="B172">
        <v>9</v>
      </c>
      <c r="C172">
        <v>15000</v>
      </c>
    </row>
    <row r="173" spans="2:12" x14ac:dyDescent="0.3">
      <c r="B173">
        <v>10</v>
      </c>
      <c r="C173">
        <v>15000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Arindam Banerjee</dc:creator>
  <cp:lastModifiedBy>Arindam Banerjee</cp:lastModifiedBy>
  <dcterms:created xsi:type="dcterms:W3CDTF">2022-01-02T12:37:23Z</dcterms:created>
  <dcterms:modified xsi:type="dcterms:W3CDTF">2022-01-22T14:39:58Z</dcterms:modified>
</cp:coreProperties>
</file>