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run\Desktop\Online Sessions\New Advance Business Excel ICMAI July-22\"/>
    </mc:Choice>
  </mc:AlternateContent>
  <xr:revisionPtr revIDLastSave="0" documentId="13_ncr:1_{BE4C592F-23A7-4684-80BE-E6F98DC73C27}" xr6:coauthVersionLast="47" xr6:coauthVersionMax="47" xr10:uidLastSave="{00000000-0000-0000-0000-000000000000}"/>
  <bookViews>
    <workbookView xWindow="-110" yWindow="-110" windowWidth="19420" windowHeight="10560" xr2:uid="{E458001D-E4BB-492B-AE18-A83AFBA3D2C1}"/>
  </bookViews>
  <sheets>
    <sheet name="Sheet2" sheetId="5" r:id="rId1"/>
    <sheet name="Sheet3" sheetId="6" r:id="rId2"/>
    <sheet name="Link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6" i="5" l="1"/>
  <c r="D117" i="5"/>
  <c r="D118" i="5"/>
  <c r="D119" i="5"/>
  <c r="D115" i="5"/>
  <c r="D120" i="5" s="1"/>
  <c r="C119" i="5"/>
  <c r="F98" i="5"/>
  <c r="D100" i="5"/>
  <c r="D96" i="5"/>
  <c r="D97" i="5"/>
  <c r="D98" i="5"/>
  <c r="D99" i="5"/>
  <c r="D95" i="5"/>
  <c r="C99" i="5"/>
  <c r="F87" i="5"/>
  <c r="I82" i="5"/>
  <c r="F81" i="5"/>
  <c r="B9" i="6"/>
  <c r="C9" i="6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0" i="6" s="1"/>
  <c r="D91" i="6" s="1"/>
  <c r="D92" i="6" s="1"/>
  <c r="D93" i="6" s="1"/>
  <c r="D94" i="6" s="1"/>
  <c r="D95" i="6" s="1"/>
  <c r="D96" i="6" s="1"/>
  <c r="D97" i="6" s="1"/>
  <c r="D98" i="6" s="1"/>
  <c r="D99" i="6" s="1"/>
  <c r="D100" i="6" s="1"/>
  <c r="D101" i="6" s="1"/>
  <c r="D102" i="6" s="1"/>
  <c r="D103" i="6" s="1"/>
  <c r="D104" i="6" s="1"/>
  <c r="D105" i="6" s="1"/>
  <c r="D106" i="6" s="1"/>
  <c r="D107" i="6" s="1"/>
  <c r="D108" i="6" s="1"/>
  <c r="D109" i="6" s="1"/>
  <c r="D110" i="6" s="1"/>
  <c r="D111" i="6" s="1"/>
  <c r="D112" i="6" s="1"/>
  <c r="D113" i="6" s="1"/>
  <c r="D114" i="6" s="1"/>
  <c r="D115" i="6" s="1"/>
  <c r="D116" i="6" s="1"/>
  <c r="D117" i="6" s="1"/>
  <c r="D118" i="6" s="1"/>
  <c r="D119" i="6" s="1"/>
  <c r="D120" i="6" s="1"/>
  <c r="D121" i="6" s="1"/>
  <c r="D122" i="6" s="1"/>
  <c r="D123" i="6" s="1"/>
  <c r="D124" i="6" s="1"/>
  <c r="D125" i="6" s="1"/>
  <c r="D126" i="6" s="1"/>
  <c r="D127" i="6" s="1"/>
  <c r="D128" i="6" s="1"/>
  <c r="D129" i="6" s="1"/>
  <c r="D130" i="6" s="1"/>
  <c r="D131" i="6" s="1"/>
  <c r="D132" i="6" s="1"/>
  <c r="D133" i="6" s="1"/>
  <c r="D134" i="6" s="1"/>
  <c r="D135" i="6" s="1"/>
  <c r="D136" i="6" s="1"/>
  <c r="D137" i="6" s="1"/>
  <c r="D138" i="6" s="1"/>
  <c r="D139" i="6" s="1"/>
  <c r="D140" i="6" s="1"/>
  <c r="D141" i="6" s="1"/>
  <c r="D142" i="6" s="1"/>
  <c r="D143" i="6" s="1"/>
  <c r="D144" i="6" s="1"/>
  <c r="D145" i="6" s="1"/>
  <c r="D146" i="6" s="1"/>
  <c r="D147" i="6" s="1"/>
  <c r="D148" i="6" s="1"/>
  <c r="D149" i="6" s="1"/>
  <c r="D150" i="6" s="1"/>
  <c r="D151" i="6" s="1"/>
  <c r="D152" i="6" s="1"/>
  <c r="D153" i="6" s="1"/>
  <c r="D154" i="6" s="1"/>
  <c r="D155" i="6" s="1"/>
  <c r="D156" i="6" s="1"/>
  <c r="D157" i="6" s="1"/>
  <c r="D158" i="6" s="1"/>
  <c r="D159" i="6" s="1"/>
  <c r="D160" i="6" s="1"/>
  <c r="D161" i="6" s="1"/>
  <c r="D162" i="6" s="1"/>
  <c r="D163" i="6" s="1"/>
  <c r="D164" i="6" s="1"/>
  <c r="D165" i="6" s="1"/>
  <c r="D166" i="6" s="1"/>
  <c r="D167" i="6" s="1"/>
  <c r="D168" i="6" s="1"/>
  <c r="D169" i="6" s="1"/>
  <c r="D170" i="6" s="1"/>
  <c r="D171" i="6" s="1"/>
  <c r="D172" i="6" s="1"/>
  <c r="D173" i="6" s="1"/>
  <c r="D174" i="6" s="1"/>
  <c r="D175" i="6" s="1"/>
  <c r="D176" i="6" s="1"/>
  <c r="D177" i="6" s="1"/>
  <c r="D178" i="6" s="1"/>
  <c r="D179" i="6" s="1"/>
  <c r="D180" i="6" s="1"/>
  <c r="D181" i="6" s="1"/>
  <c r="D182" i="6" s="1"/>
  <c r="D183" i="6" s="1"/>
  <c r="D184" i="6" s="1"/>
  <c r="D185" i="6" s="1"/>
  <c r="D186" i="6" s="1"/>
  <c r="D187" i="6" s="1"/>
  <c r="D188" i="6" s="1"/>
  <c r="D189" i="6" s="1"/>
  <c r="D190" i="6" s="1"/>
  <c r="D191" i="6" s="1"/>
  <c r="D192" i="6" s="1"/>
  <c r="D193" i="6" s="1"/>
  <c r="D194" i="6" s="1"/>
  <c r="D195" i="6" s="1"/>
  <c r="D196" i="6" s="1"/>
  <c r="D197" i="6" s="1"/>
  <c r="D198" i="6" s="1"/>
  <c r="D199" i="6" s="1"/>
  <c r="D200" i="6" s="1"/>
  <c r="D201" i="6" s="1"/>
  <c r="D202" i="6" s="1"/>
  <c r="D203" i="6" s="1"/>
  <c r="D204" i="6" s="1"/>
  <c r="D205" i="6" s="1"/>
  <c r="D206" i="6" s="1"/>
  <c r="D207" i="6" s="1"/>
  <c r="D208" i="6" s="1"/>
  <c r="D209" i="6" s="1"/>
  <c r="D210" i="6" s="1"/>
  <c r="D211" i="6" s="1"/>
  <c r="D212" i="6" s="1"/>
  <c r="D213" i="6" s="1"/>
  <c r="D214" i="6" s="1"/>
  <c r="D215" i="6" s="1"/>
  <c r="D216" i="6" s="1"/>
  <c r="D217" i="6" s="1"/>
  <c r="D218" i="6" s="1"/>
  <c r="D219" i="6" s="1"/>
  <c r="D220" i="6" s="1"/>
  <c r="D221" i="6" s="1"/>
  <c r="D222" i="6" s="1"/>
  <c r="D223" i="6" s="1"/>
  <c r="D224" i="6" s="1"/>
  <c r="D225" i="6" s="1"/>
  <c r="D226" i="6" s="1"/>
  <c r="D227" i="6" s="1"/>
  <c r="D228" i="6" s="1"/>
  <c r="D229" i="6" s="1"/>
  <c r="D230" i="6" s="1"/>
  <c r="D231" i="6" s="1"/>
  <c r="D232" i="6" s="1"/>
  <c r="D233" i="6" s="1"/>
  <c r="D234" i="6" s="1"/>
  <c r="D235" i="6" s="1"/>
  <c r="D236" i="6" s="1"/>
  <c r="D237" i="6" s="1"/>
  <c r="D238" i="6" s="1"/>
  <c r="D239" i="6" s="1"/>
  <c r="D240" i="6" s="1"/>
  <c r="D241" i="6" s="1"/>
  <c r="D242" i="6" s="1"/>
  <c r="D243" i="6" s="1"/>
  <c r="D244" i="6" s="1"/>
  <c r="D245" i="6" s="1"/>
  <c r="D246" i="6" s="1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8" i="6"/>
  <c r="C28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B47" i="6"/>
  <c r="C47" i="6"/>
  <c r="B48" i="6"/>
  <c r="C48" i="6"/>
  <c r="B49" i="6"/>
  <c r="C49" i="6"/>
  <c r="B50" i="6"/>
  <c r="C50" i="6"/>
  <c r="B51" i="6"/>
  <c r="C51" i="6"/>
  <c r="B52" i="6"/>
  <c r="C52" i="6"/>
  <c r="B53" i="6"/>
  <c r="C53" i="6"/>
  <c r="B54" i="6"/>
  <c r="C54" i="6"/>
  <c r="B55" i="6"/>
  <c r="C55" i="6"/>
  <c r="B56" i="6"/>
  <c r="C56" i="6"/>
  <c r="B57" i="6"/>
  <c r="C57" i="6"/>
  <c r="B58" i="6"/>
  <c r="C58" i="6"/>
  <c r="B59" i="6"/>
  <c r="C59" i="6"/>
  <c r="B60" i="6"/>
  <c r="C6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B69" i="6"/>
  <c r="C69" i="6"/>
  <c r="B70" i="6"/>
  <c r="C70" i="6"/>
  <c r="B71" i="6"/>
  <c r="C71" i="6"/>
  <c r="B72" i="6"/>
  <c r="C72" i="6"/>
  <c r="B73" i="6"/>
  <c r="C73" i="6"/>
  <c r="B74" i="6"/>
  <c r="C74" i="6"/>
  <c r="B75" i="6"/>
  <c r="C75" i="6"/>
  <c r="B76" i="6"/>
  <c r="C76" i="6"/>
  <c r="B77" i="6"/>
  <c r="C77" i="6"/>
  <c r="B78" i="6"/>
  <c r="C78" i="6"/>
  <c r="B79" i="6"/>
  <c r="C79" i="6"/>
  <c r="B80" i="6"/>
  <c r="C80" i="6"/>
  <c r="B81" i="6"/>
  <c r="C81" i="6"/>
  <c r="B82" i="6"/>
  <c r="C82" i="6"/>
  <c r="B83" i="6"/>
  <c r="C83" i="6"/>
  <c r="B84" i="6"/>
  <c r="C84" i="6"/>
  <c r="B85" i="6"/>
  <c r="C85" i="6"/>
  <c r="B86" i="6"/>
  <c r="C86" i="6"/>
  <c r="B87" i="6"/>
  <c r="C87" i="6"/>
  <c r="B88" i="6"/>
  <c r="C88" i="6"/>
  <c r="B89" i="6"/>
  <c r="C89" i="6"/>
  <c r="B90" i="6"/>
  <c r="C90" i="6"/>
  <c r="B91" i="6"/>
  <c r="C91" i="6"/>
  <c r="B92" i="6"/>
  <c r="C92" i="6"/>
  <c r="B93" i="6"/>
  <c r="C93" i="6"/>
  <c r="B94" i="6"/>
  <c r="C94" i="6"/>
  <c r="B95" i="6"/>
  <c r="C95" i="6"/>
  <c r="B96" i="6"/>
  <c r="C96" i="6"/>
  <c r="B97" i="6"/>
  <c r="C97" i="6"/>
  <c r="B98" i="6"/>
  <c r="C98" i="6"/>
  <c r="B99" i="6"/>
  <c r="C99" i="6"/>
  <c r="B100" i="6"/>
  <c r="C100" i="6"/>
  <c r="B101" i="6"/>
  <c r="C101" i="6"/>
  <c r="B102" i="6"/>
  <c r="C102" i="6"/>
  <c r="B103" i="6"/>
  <c r="C103" i="6"/>
  <c r="B104" i="6"/>
  <c r="C104" i="6"/>
  <c r="B105" i="6"/>
  <c r="C105" i="6"/>
  <c r="B106" i="6"/>
  <c r="C106" i="6"/>
  <c r="B107" i="6"/>
  <c r="C107" i="6"/>
  <c r="B108" i="6"/>
  <c r="C108" i="6"/>
  <c r="B109" i="6"/>
  <c r="C109" i="6"/>
  <c r="B110" i="6"/>
  <c r="C110" i="6"/>
  <c r="B111" i="6"/>
  <c r="C111" i="6"/>
  <c r="B112" i="6"/>
  <c r="C112" i="6"/>
  <c r="B113" i="6"/>
  <c r="C113" i="6"/>
  <c r="B114" i="6"/>
  <c r="C114" i="6"/>
  <c r="B115" i="6"/>
  <c r="C115" i="6"/>
  <c r="B116" i="6"/>
  <c r="C116" i="6"/>
  <c r="B117" i="6"/>
  <c r="C117" i="6"/>
  <c r="B118" i="6"/>
  <c r="C118" i="6"/>
  <c r="B119" i="6"/>
  <c r="C119" i="6"/>
  <c r="B120" i="6"/>
  <c r="C120" i="6"/>
  <c r="B121" i="6"/>
  <c r="C121" i="6"/>
  <c r="B122" i="6"/>
  <c r="C122" i="6"/>
  <c r="B123" i="6"/>
  <c r="C123" i="6"/>
  <c r="B124" i="6"/>
  <c r="C124" i="6"/>
  <c r="B125" i="6"/>
  <c r="C125" i="6"/>
  <c r="B126" i="6"/>
  <c r="C126" i="6"/>
  <c r="B127" i="6"/>
  <c r="C127" i="6"/>
  <c r="B128" i="6"/>
  <c r="C128" i="6"/>
  <c r="B129" i="6"/>
  <c r="C129" i="6"/>
  <c r="B130" i="6"/>
  <c r="C130" i="6"/>
  <c r="B131" i="6"/>
  <c r="C131" i="6"/>
  <c r="B132" i="6"/>
  <c r="C132" i="6"/>
  <c r="B133" i="6"/>
  <c r="C133" i="6"/>
  <c r="B134" i="6"/>
  <c r="C134" i="6"/>
  <c r="B135" i="6"/>
  <c r="C135" i="6"/>
  <c r="B136" i="6"/>
  <c r="C136" i="6"/>
  <c r="B137" i="6"/>
  <c r="C137" i="6"/>
  <c r="B138" i="6"/>
  <c r="C138" i="6"/>
  <c r="B139" i="6"/>
  <c r="C139" i="6"/>
  <c r="B140" i="6"/>
  <c r="C140" i="6"/>
  <c r="B141" i="6"/>
  <c r="C141" i="6"/>
  <c r="B142" i="6"/>
  <c r="C142" i="6"/>
  <c r="B143" i="6"/>
  <c r="C143" i="6"/>
  <c r="B144" i="6"/>
  <c r="C144" i="6"/>
  <c r="B145" i="6"/>
  <c r="C145" i="6"/>
  <c r="B146" i="6"/>
  <c r="C146" i="6"/>
  <c r="B147" i="6"/>
  <c r="C147" i="6"/>
  <c r="B148" i="6"/>
  <c r="C148" i="6"/>
  <c r="B149" i="6"/>
  <c r="C149" i="6"/>
  <c r="B150" i="6"/>
  <c r="C150" i="6"/>
  <c r="B151" i="6"/>
  <c r="C151" i="6"/>
  <c r="B152" i="6"/>
  <c r="C152" i="6"/>
  <c r="B153" i="6"/>
  <c r="C153" i="6"/>
  <c r="B154" i="6"/>
  <c r="C154" i="6"/>
  <c r="B155" i="6"/>
  <c r="C155" i="6"/>
  <c r="B156" i="6"/>
  <c r="C156" i="6"/>
  <c r="B157" i="6"/>
  <c r="C157" i="6"/>
  <c r="B158" i="6"/>
  <c r="C158" i="6"/>
  <c r="B159" i="6"/>
  <c r="C159" i="6"/>
  <c r="B160" i="6"/>
  <c r="C160" i="6"/>
  <c r="B161" i="6"/>
  <c r="C161" i="6"/>
  <c r="B162" i="6"/>
  <c r="C162" i="6"/>
  <c r="B163" i="6"/>
  <c r="C163" i="6"/>
  <c r="B164" i="6"/>
  <c r="C164" i="6"/>
  <c r="B165" i="6"/>
  <c r="C165" i="6"/>
  <c r="B166" i="6"/>
  <c r="C166" i="6"/>
  <c r="B167" i="6"/>
  <c r="C167" i="6"/>
  <c r="B168" i="6"/>
  <c r="C168" i="6"/>
  <c r="B169" i="6"/>
  <c r="C169" i="6"/>
  <c r="B170" i="6"/>
  <c r="C170" i="6"/>
  <c r="B171" i="6"/>
  <c r="C171" i="6"/>
  <c r="B172" i="6"/>
  <c r="C172" i="6"/>
  <c r="B173" i="6"/>
  <c r="C173" i="6"/>
  <c r="B174" i="6"/>
  <c r="C174" i="6"/>
  <c r="B175" i="6"/>
  <c r="C175" i="6"/>
  <c r="B176" i="6"/>
  <c r="C176" i="6"/>
  <c r="B177" i="6"/>
  <c r="C177" i="6"/>
  <c r="B178" i="6"/>
  <c r="C178" i="6"/>
  <c r="B179" i="6"/>
  <c r="C179" i="6"/>
  <c r="B180" i="6"/>
  <c r="C180" i="6"/>
  <c r="B181" i="6"/>
  <c r="C181" i="6"/>
  <c r="B182" i="6"/>
  <c r="C182" i="6"/>
  <c r="B183" i="6"/>
  <c r="C183" i="6"/>
  <c r="B184" i="6"/>
  <c r="C184" i="6"/>
  <c r="B185" i="6"/>
  <c r="C185" i="6"/>
  <c r="B186" i="6"/>
  <c r="C186" i="6"/>
  <c r="B187" i="6"/>
  <c r="C187" i="6"/>
  <c r="B188" i="6"/>
  <c r="C188" i="6"/>
  <c r="B189" i="6"/>
  <c r="C189" i="6"/>
  <c r="B190" i="6"/>
  <c r="C190" i="6"/>
  <c r="B191" i="6"/>
  <c r="C191" i="6"/>
  <c r="B192" i="6"/>
  <c r="C192" i="6"/>
  <c r="B193" i="6"/>
  <c r="C193" i="6"/>
  <c r="B194" i="6"/>
  <c r="C194" i="6"/>
  <c r="B195" i="6"/>
  <c r="C195" i="6"/>
  <c r="B196" i="6"/>
  <c r="C196" i="6"/>
  <c r="B197" i="6"/>
  <c r="C197" i="6"/>
  <c r="B198" i="6"/>
  <c r="C198" i="6"/>
  <c r="B199" i="6"/>
  <c r="C199" i="6"/>
  <c r="B200" i="6"/>
  <c r="C200" i="6"/>
  <c r="B201" i="6"/>
  <c r="C201" i="6"/>
  <c r="B202" i="6"/>
  <c r="C202" i="6"/>
  <c r="B203" i="6"/>
  <c r="C203" i="6"/>
  <c r="B204" i="6"/>
  <c r="C204" i="6"/>
  <c r="B205" i="6"/>
  <c r="C205" i="6"/>
  <c r="B206" i="6"/>
  <c r="C206" i="6"/>
  <c r="B207" i="6"/>
  <c r="C207" i="6"/>
  <c r="B208" i="6"/>
  <c r="C208" i="6"/>
  <c r="B209" i="6"/>
  <c r="C209" i="6"/>
  <c r="B210" i="6"/>
  <c r="C210" i="6"/>
  <c r="B211" i="6"/>
  <c r="C211" i="6"/>
  <c r="B212" i="6"/>
  <c r="C212" i="6"/>
  <c r="B213" i="6"/>
  <c r="C213" i="6"/>
  <c r="B214" i="6"/>
  <c r="C214" i="6"/>
  <c r="B215" i="6"/>
  <c r="C215" i="6"/>
  <c r="B216" i="6"/>
  <c r="C216" i="6"/>
  <c r="B217" i="6"/>
  <c r="C217" i="6"/>
  <c r="B218" i="6"/>
  <c r="C218" i="6"/>
  <c r="B219" i="6"/>
  <c r="C219" i="6"/>
  <c r="B220" i="6"/>
  <c r="C220" i="6"/>
  <c r="B221" i="6"/>
  <c r="C221" i="6"/>
  <c r="B222" i="6"/>
  <c r="C222" i="6"/>
  <c r="B223" i="6"/>
  <c r="C223" i="6"/>
  <c r="B224" i="6"/>
  <c r="C224" i="6"/>
  <c r="B225" i="6"/>
  <c r="C225" i="6"/>
  <c r="B226" i="6"/>
  <c r="C226" i="6"/>
  <c r="B227" i="6"/>
  <c r="C227" i="6"/>
  <c r="B228" i="6"/>
  <c r="C228" i="6"/>
  <c r="B229" i="6"/>
  <c r="C229" i="6"/>
  <c r="B230" i="6"/>
  <c r="C230" i="6"/>
  <c r="B231" i="6"/>
  <c r="C231" i="6"/>
  <c r="B232" i="6"/>
  <c r="C232" i="6"/>
  <c r="B233" i="6"/>
  <c r="C233" i="6"/>
  <c r="B234" i="6"/>
  <c r="C234" i="6"/>
  <c r="B235" i="6"/>
  <c r="C235" i="6"/>
  <c r="B236" i="6"/>
  <c r="C236" i="6"/>
  <c r="B237" i="6"/>
  <c r="C237" i="6"/>
  <c r="B238" i="6"/>
  <c r="C238" i="6"/>
  <c r="B239" i="6"/>
  <c r="C239" i="6"/>
  <c r="B240" i="6"/>
  <c r="C240" i="6"/>
  <c r="B241" i="6"/>
  <c r="C241" i="6"/>
  <c r="B242" i="6"/>
  <c r="C242" i="6"/>
  <c r="B243" i="6"/>
  <c r="C243" i="6"/>
  <c r="B244" i="6"/>
  <c r="C244" i="6"/>
  <c r="B245" i="6"/>
  <c r="C245" i="6"/>
  <c r="B246" i="6"/>
  <c r="C246" i="6"/>
  <c r="D8" i="6"/>
  <c r="B8" i="6"/>
  <c r="C8" i="6"/>
  <c r="D7" i="6"/>
  <c r="C7" i="6"/>
  <c r="B7" i="6"/>
  <c r="E4" i="6"/>
  <c r="C75" i="5"/>
  <c r="D75" i="5"/>
  <c r="C76" i="5"/>
  <c r="D76" i="5"/>
  <c r="C77" i="5"/>
  <c r="D77" i="5"/>
  <c r="C78" i="5"/>
  <c r="D78" i="5"/>
  <c r="D74" i="5"/>
  <c r="E74" i="5" s="1"/>
  <c r="C74" i="5"/>
  <c r="C68" i="5"/>
  <c r="D68" i="5" s="1"/>
  <c r="E68" i="5" s="1"/>
  <c r="E67" i="5"/>
  <c r="D67" i="5"/>
  <c r="C67" i="5"/>
  <c r="E66" i="5"/>
  <c r="D66" i="5"/>
  <c r="C66" i="5"/>
  <c r="F62" i="5"/>
  <c r="F55" i="5"/>
  <c r="F39" i="5"/>
  <c r="D43" i="5"/>
  <c r="D44" i="5"/>
  <c r="D45" i="5"/>
  <c r="D46" i="5"/>
  <c r="D47" i="5"/>
  <c r="D48" i="5"/>
  <c r="D49" i="5"/>
  <c r="D50" i="5"/>
  <c r="D51" i="5"/>
  <c r="D42" i="5"/>
  <c r="F33" i="5"/>
  <c r="F29" i="5"/>
  <c r="F27" i="5"/>
  <c r="F28" i="5" s="1"/>
  <c r="F26" i="5"/>
  <c r="C28" i="5"/>
  <c r="F21" i="5"/>
  <c r="F23" i="5"/>
  <c r="F17" i="5"/>
  <c r="F16" i="5"/>
  <c r="E75" i="5" l="1"/>
  <c r="C69" i="5"/>
  <c r="D69" i="5" s="1"/>
  <c r="E69" i="5"/>
  <c r="D52" i="5"/>
  <c r="E76" i="5" l="1"/>
  <c r="C70" i="5"/>
  <c r="D70" i="5" s="1"/>
  <c r="E70" i="5" s="1"/>
  <c r="E77" i="5" l="1"/>
  <c r="E78" i="5" l="1"/>
</calcChain>
</file>

<file path=xl/sharedStrings.xml><?xml version="1.0" encoding="utf-8"?>
<sst xmlns="http://schemas.openxmlformats.org/spreadsheetml/2006/main" count="147" uniqueCount="132">
  <si>
    <t>Alt + Tab</t>
  </si>
  <si>
    <t>PV</t>
  </si>
  <si>
    <t>FV</t>
  </si>
  <si>
    <t>nper</t>
  </si>
  <si>
    <t>rate</t>
  </si>
  <si>
    <t>PMT</t>
  </si>
  <si>
    <t>iPMT</t>
  </si>
  <si>
    <t>pPMT</t>
  </si>
  <si>
    <t>present value of single amount/annuity</t>
  </si>
  <si>
    <t>future value of single amount/annuity</t>
  </si>
  <si>
    <t>number of periods</t>
  </si>
  <si>
    <r>
      <t xml:space="preserve">amount of one installment in an </t>
    </r>
    <r>
      <rPr>
        <b/>
        <sz val="11"/>
        <color theme="1"/>
        <rFont val="Calibri"/>
        <family val="2"/>
        <scheme val="minor"/>
      </rPr>
      <t>annuity</t>
    </r>
  </si>
  <si>
    <t>Year</t>
  </si>
  <si>
    <t>Que.1</t>
  </si>
  <si>
    <t>=FV(6%,5,0,-100000)</t>
  </si>
  <si>
    <t>Ctrl+1</t>
  </si>
  <si>
    <t>Que.2</t>
  </si>
  <si>
    <t>Que.3</t>
  </si>
  <si>
    <t>Que.4</t>
  </si>
  <si>
    <t>Que.5</t>
  </si>
  <si>
    <t>Que.6</t>
  </si>
  <si>
    <t>Que.7</t>
  </si>
  <si>
    <t>Ctrl + `</t>
  </si>
  <si>
    <t>Que.8</t>
  </si>
  <si>
    <t>Que.9</t>
  </si>
  <si>
    <t>Que.10</t>
  </si>
  <si>
    <t>Int</t>
  </si>
  <si>
    <t>https://drive.google.com/drive/folders/1-rMNYaEwqVewcmVLpXgsKRzhsdg3cX84?usp=sharing</t>
  </si>
  <si>
    <t>switch windows</t>
  </si>
  <si>
    <t>Manage applications on your laptop:</t>
  </si>
  <si>
    <t>Windows key + left arrow key</t>
  </si>
  <si>
    <t>side by side windows</t>
  </si>
  <si>
    <t>Time Value of Money functions</t>
  </si>
  <si>
    <t>discounting rate/ compounding rate/ desired rate of return of investors</t>
  </si>
  <si>
    <t>amount of intresest in one installment of annuity</t>
  </si>
  <si>
    <t>amount of principal inone installment of annuity</t>
  </si>
  <si>
    <t>Annuity is a series of equal amounts with equal time gaps:</t>
  </si>
  <si>
    <t>PMT =</t>
  </si>
  <si>
    <t>calculate maturity value of fixed deposit of Rs.1,00,000 @6% p.a. for 5 years.</t>
  </si>
  <si>
    <r>
      <t>FV = PV*(1+r)</t>
    </r>
    <r>
      <rPr>
        <vertAlign val="super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  = 100000*(1+0.06)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=</t>
    </r>
  </si>
  <si>
    <t>fv function :</t>
  </si>
  <si>
    <t>Cell formatting:</t>
  </si>
  <si>
    <t>Ctrl+Shift+1</t>
  </si>
  <si>
    <t>number</t>
  </si>
  <si>
    <t>Ctrl+ Shift +2</t>
  </si>
  <si>
    <t>time</t>
  </si>
  <si>
    <t>Ctrl+Shift+3</t>
  </si>
  <si>
    <t>date</t>
  </si>
  <si>
    <t>Ctrl+Shift+4</t>
  </si>
  <si>
    <t>currency</t>
  </si>
  <si>
    <t>Ctrl+Shift+5</t>
  </si>
  <si>
    <t>percent</t>
  </si>
  <si>
    <r>
      <t xml:space="preserve">calculate maturity value of month </t>
    </r>
    <r>
      <rPr>
        <b/>
        <sz val="11"/>
        <color theme="1"/>
        <rFont val="Calibri"/>
        <family val="2"/>
        <scheme val="minor"/>
      </rPr>
      <t>END</t>
    </r>
    <r>
      <rPr>
        <sz val="11"/>
        <color theme="1"/>
        <rFont val="Calibri"/>
        <family val="2"/>
        <scheme val="minor"/>
      </rPr>
      <t xml:space="preserve"> RD of Rs.1000 for 5 years @6% p.a. </t>
    </r>
  </si>
  <si>
    <r>
      <t xml:space="preserve">future value of </t>
    </r>
    <r>
      <rPr>
        <b/>
        <sz val="11"/>
        <color theme="1"/>
        <rFont val="Calibri"/>
        <family val="2"/>
        <scheme val="minor"/>
      </rPr>
      <t>annuity</t>
    </r>
  </si>
  <si>
    <r>
      <t xml:space="preserve">future value of </t>
    </r>
    <r>
      <rPr>
        <b/>
        <sz val="11"/>
        <color theme="1"/>
        <rFont val="Calibri"/>
        <family val="2"/>
        <scheme val="minor"/>
      </rPr>
      <t>single amount</t>
    </r>
  </si>
  <si>
    <t>=FV(0.5%,60,-1000)</t>
  </si>
  <si>
    <t>BEGINNING</t>
  </si>
  <si>
    <t>=FV(0.5%,60,-1000,0,1)</t>
  </si>
  <si>
    <t>FD date</t>
  </si>
  <si>
    <t>maturity</t>
  </si>
  <si>
    <t>FD amount Rs.100000 for 900 days @8% p.a. compounded quarterly</t>
  </si>
  <si>
    <t>last quarter</t>
  </si>
  <si>
    <t>days extra</t>
  </si>
  <si>
    <t>quarters</t>
  </si>
  <si>
    <t xml:space="preserve">How much deposit you should make today to get FD maturity value of </t>
  </si>
  <si>
    <t>Rs.50000 after 4 years @7% p.a.</t>
  </si>
  <si>
    <t>=PV(7%,4,,-50000)</t>
  </si>
  <si>
    <t>Calculate sum of present values of annuity of Rs.6000 for 10 years @10% p.a.</t>
  </si>
  <si>
    <t>PMT = 6000</t>
  </si>
  <si>
    <t>nper = 10</t>
  </si>
  <si>
    <t>rate = 10%</t>
  </si>
  <si>
    <t>PV = ?</t>
  </si>
  <si>
    <t>=pv(10%,10,-6000,0,0)</t>
  </si>
  <si>
    <t>Installment</t>
  </si>
  <si>
    <t>copy down:</t>
  </si>
  <si>
    <t>Drag</t>
  </si>
  <si>
    <t>double click on drage handle</t>
  </si>
  <si>
    <t>Ctrl +D</t>
  </si>
  <si>
    <t>PV@10%</t>
  </si>
  <si>
    <t>autosum:</t>
  </si>
  <si>
    <t>Alt + =</t>
  </si>
  <si>
    <t>npv function: sum of present values of uneven/even series of amounts</t>
  </si>
  <si>
    <t>=NPV(10%,C42:C51)</t>
  </si>
  <si>
    <t>what is amount of one installment, make loan amortizatin table.</t>
  </si>
  <si>
    <t>If you borrow Rs.500000 today, repayable in 5 equated yearly installments @10% p.a.</t>
  </si>
  <si>
    <t>PV = 500000, nper = 5, rate = 10%, FV = 0, type = 0</t>
  </si>
  <si>
    <t xml:space="preserve">amount of one installment = </t>
  </si>
  <si>
    <t>=PMT(10%,5,-50000)</t>
  </si>
  <si>
    <t>Loan amortization table</t>
  </si>
  <si>
    <t>prp</t>
  </si>
  <si>
    <t>Bal</t>
  </si>
  <si>
    <t>show/hide formula</t>
  </si>
  <si>
    <t>Loan amortization table with iPMT and PPMT functions</t>
  </si>
  <si>
    <t>Housing loan amount = Rs.50,00,000</t>
  </si>
  <si>
    <t xml:space="preserve">interest rate = 9% p.a. compouded monthly = 0.75% p.m. </t>
  </si>
  <si>
    <t>repayment in 20 years in equated monthly installments (EMI)</t>
  </si>
  <si>
    <t>Calculate EMI and make loan table</t>
  </si>
  <si>
    <t>Month</t>
  </si>
  <si>
    <t>Pnp</t>
  </si>
  <si>
    <t>Ctrl + F1 = show/hide ribbon</t>
  </si>
  <si>
    <t>how much time will it take to double the FD of Rs.33000 @7% p.a.</t>
  </si>
  <si>
    <t>PV = 33000</t>
  </si>
  <si>
    <t>FV = 66000</t>
  </si>
  <si>
    <t>nper = ?</t>
  </si>
  <si>
    <t>rate = 7% p.a.</t>
  </si>
  <si>
    <t xml:space="preserve">pmt = 0 </t>
  </si>
  <si>
    <t>years</t>
  </si>
  <si>
    <t>Rule of 72 = 72/R = 72/7 =</t>
  </si>
  <si>
    <t>shortcut for doubling period</t>
  </si>
  <si>
    <t>what should be the rate of interest to get Rs.70000 after 5 years</t>
  </si>
  <si>
    <t>if you deposit Rs.36000 today?</t>
  </si>
  <si>
    <t>Valuation of bonds using NPV funtion:</t>
  </si>
  <si>
    <t>Par value = Rs.1000, Maturity = 5 years, Coupon = 8% p.a.</t>
  </si>
  <si>
    <t>desired rate of return of investors = 10% p.a.</t>
  </si>
  <si>
    <t>(why 10% ? Because risk is high)</t>
  </si>
  <si>
    <t>Value = performance/expectations</t>
  </si>
  <si>
    <t>amount</t>
  </si>
  <si>
    <t>=NPV(10%,C95:C99)</t>
  </si>
  <si>
    <t>Steps for valuaton:</t>
  </si>
  <si>
    <t>1) estimate life</t>
  </si>
  <si>
    <t>2) forecast cash flows over life</t>
  </si>
  <si>
    <t>3) calcuate PV of above cash flows</t>
  </si>
  <si>
    <t>4) make sum of PVs = current fair value of any item</t>
  </si>
  <si>
    <t>using PV for investment decision:</t>
  </si>
  <si>
    <t>should I start a business if -</t>
  </si>
  <si>
    <t>annual cash income is Rs.6cr for 4 years</t>
  </si>
  <si>
    <t>terminal value is Rs.140 cr.</t>
  </si>
  <si>
    <t>desired return = 20%</t>
  </si>
  <si>
    <t>PV@20%</t>
  </si>
  <si>
    <t>=pv(20%,B115,,-C115)</t>
  </si>
  <si>
    <t>Initial investment is Rs.70 cr.</t>
  </si>
  <si>
    <t>lets do this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</si>
</sst>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₹&quot;\ #,##0.00;[Red]&quot;₹&quot;\ \-#,##0.00"/>
    <numFmt numFmtId="165" formatCode="h\.mm\ AM/P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8" fontId="0" fillId="0" borderId="0" xfId="0" applyNumberFormat="1"/>
    <xf numFmtId="0" fontId="0" fillId="0" borderId="0" xfId="0" quotePrefix="1"/>
    <xf numFmtId="0" fontId="2" fillId="0" borderId="0" xfId="1"/>
    <xf numFmtId="3" fontId="0" fillId="0" borderId="0" xfId="0" applyNumberFormat="1"/>
    <xf numFmtId="3" fontId="1" fillId="0" borderId="0" xfId="0" applyNumberFormat="1" applyFont="1"/>
    <xf numFmtId="9" fontId="1" fillId="0" borderId="0" xfId="0" applyNumberFormat="1" applyFont="1"/>
    <xf numFmtId="0" fontId="0" fillId="0" borderId="1" xfId="0" applyBorder="1"/>
    <xf numFmtId="0" fontId="0" fillId="2" borderId="1" xfId="0" applyFill="1" applyBorder="1"/>
    <xf numFmtId="4" fontId="0" fillId="0" borderId="0" xfId="0" applyNumberFormat="1"/>
    <xf numFmtId="165" fontId="0" fillId="0" borderId="0" xfId="0" applyNumberFormat="1"/>
    <xf numFmtId="15" fontId="0" fillId="0" borderId="0" xfId="0" applyNumberFormat="1"/>
    <xf numFmtId="4" fontId="1" fillId="0" borderId="0" xfId="0" applyNumberFormat="1" applyFont="1"/>
    <xf numFmtId="4" fontId="0" fillId="0" borderId="1" xfId="0" applyNumberFormat="1" applyBorder="1"/>
    <xf numFmtId="4" fontId="1" fillId="0" borderId="1" xfId="0" applyNumberFormat="1" applyFont="1" applyBorder="1"/>
    <xf numFmtId="0" fontId="1" fillId="0" borderId="1" xfId="0" applyFont="1" applyBorder="1"/>
    <xf numFmtId="18" fontId="1" fillId="0" borderId="0" xfId="0" applyNumberFormat="1" applyFont="1"/>
    <xf numFmtId="8" fontId="1" fillId="0" borderId="0" xfId="0" applyNumberFormat="1" applyFont="1"/>
    <xf numFmtId="0" fontId="1" fillId="2" borderId="1" xfId="0" applyFont="1" applyFill="1" applyBorder="1"/>
    <xf numFmtId="1" fontId="0" fillId="0" borderId="1" xfId="0" applyNumberFormat="1" applyBorder="1"/>
    <xf numFmtId="0" fontId="0" fillId="0" borderId="0" xfId="0" applyFont="1" applyFill="1" applyBorder="1"/>
    <xf numFmtId="3" fontId="0" fillId="0" borderId="1" xfId="0" applyNumberFormat="1" applyBorder="1"/>
    <xf numFmtId="10" fontId="1" fillId="0" borderId="0" xfId="0" applyNumberFormat="1" applyFont="1"/>
    <xf numFmtId="0" fontId="1" fillId="2" borderId="1" xfId="0" applyFon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folders/1-rMNYaEwqVewcmVLpXgsKRzhsdg3cX84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4BB82-D7A9-454B-893C-25382CB58E00}">
  <dimension ref="A1:O120"/>
  <sheetViews>
    <sheetView tabSelected="1" topLeftCell="A108" zoomScale="180" zoomScaleNormal="180" workbookViewId="0">
      <selection activeCell="F108" sqref="F108"/>
    </sheetView>
  </sheetViews>
  <sheetFormatPr defaultRowHeight="14.5" x14ac:dyDescent="0.35"/>
  <cols>
    <col min="3" max="3" width="9.1796875" bestFit="1" customWidth="1"/>
    <col min="6" max="6" width="10.6328125" customWidth="1"/>
    <col min="14" max="14" width="10.08984375" bestFit="1" customWidth="1"/>
  </cols>
  <sheetData>
    <row r="1" spans="1:12" x14ac:dyDescent="0.35">
      <c r="A1" s="1" t="s">
        <v>29</v>
      </c>
    </row>
    <row r="2" spans="1:12" x14ac:dyDescent="0.35">
      <c r="B2" t="s">
        <v>0</v>
      </c>
      <c r="C2" t="s">
        <v>28</v>
      </c>
    </row>
    <row r="3" spans="1:12" x14ac:dyDescent="0.35">
      <c r="B3" t="s">
        <v>30</v>
      </c>
      <c r="E3" t="s">
        <v>31</v>
      </c>
    </row>
    <row r="5" spans="1:12" x14ac:dyDescent="0.35">
      <c r="A5" s="1" t="s">
        <v>32</v>
      </c>
    </row>
    <row r="6" spans="1:12" x14ac:dyDescent="0.35">
      <c r="A6" t="s">
        <v>1</v>
      </c>
      <c r="B6" t="s">
        <v>8</v>
      </c>
    </row>
    <row r="7" spans="1:12" x14ac:dyDescent="0.35">
      <c r="A7" t="s">
        <v>2</v>
      </c>
      <c r="B7" t="s">
        <v>9</v>
      </c>
    </row>
    <row r="8" spans="1:12" x14ac:dyDescent="0.35">
      <c r="A8" t="s">
        <v>3</v>
      </c>
      <c r="B8" t="s">
        <v>10</v>
      </c>
    </row>
    <row r="9" spans="1:12" x14ac:dyDescent="0.35">
      <c r="A9" t="s">
        <v>4</v>
      </c>
      <c r="B9" t="s">
        <v>33</v>
      </c>
    </row>
    <row r="10" spans="1:12" x14ac:dyDescent="0.35">
      <c r="A10" t="s">
        <v>5</v>
      </c>
      <c r="B10" t="s">
        <v>11</v>
      </c>
      <c r="H10" s="1" t="s">
        <v>36</v>
      </c>
    </row>
    <row r="11" spans="1:12" x14ac:dyDescent="0.35">
      <c r="A11" t="s">
        <v>6</v>
      </c>
      <c r="B11" t="s">
        <v>34</v>
      </c>
      <c r="H11" s="9" t="s">
        <v>12</v>
      </c>
      <c r="I11" s="8">
        <v>1</v>
      </c>
      <c r="J11" s="8">
        <v>2</v>
      </c>
      <c r="K11" s="8">
        <v>3</v>
      </c>
      <c r="L11" s="8">
        <v>4</v>
      </c>
    </row>
    <row r="12" spans="1:12" x14ac:dyDescent="0.35">
      <c r="A12" t="s">
        <v>7</v>
      </c>
      <c r="B12" t="s">
        <v>35</v>
      </c>
      <c r="H12" s="9" t="s">
        <v>37</v>
      </c>
      <c r="I12" s="8">
        <v>1000</v>
      </c>
      <c r="J12" s="8">
        <v>1000</v>
      </c>
      <c r="K12" s="8">
        <v>1000</v>
      </c>
      <c r="L12" s="8">
        <v>1000</v>
      </c>
    </row>
    <row r="14" spans="1:12" x14ac:dyDescent="0.35">
      <c r="B14" t="s">
        <v>54</v>
      </c>
    </row>
    <row r="15" spans="1:12" x14ac:dyDescent="0.35">
      <c r="A15" s="1" t="s">
        <v>13</v>
      </c>
      <c r="B15" t="s">
        <v>38</v>
      </c>
    </row>
    <row r="16" spans="1:12" ht="16.5" x14ac:dyDescent="0.35">
      <c r="B16" t="s">
        <v>39</v>
      </c>
      <c r="F16" s="5">
        <f>100000*(1.06)^5</f>
        <v>133822.55776000005</v>
      </c>
      <c r="L16" t="s">
        <v>41</v>
      </c>
    </row>
    <row r="17" spans="1:15" x14ac:dyDescent="0.35">
      <c r="B17" t="s">
        <v>40</v>
      </c>
      <c r="F17" s="5">
        <f>FV(6%,5,0,-100000)</f>
        <v>133822.55776000005</v>
      </c>
      <c r="H17" s="3" t="s">
        <v>14</v>
      </c>
      <c r="L17" t="s">
        <v>15</v>
      </c>
    </row>
    <row r="18" spans="1:15" x14ac:dyDescent="0.35">
      <c r="L18" t="s">
        <v>42</v>
      </c>
      <c r="N18" s="13">
        <v>1224</v>
      </c>
      <c r="O18" s="1" t="s">
        <v>43</v>
      </c>
    </row>
    <row r="19" spans="1:15" x14ac:dyDescent="0.35">
      <c r="B19" t="s">
        <v>53</v>
      </c>
      <c r="L19" t="s">
        <v>44</v>
      </c>
      <c r="N19" s="11">
        <v>22</v>
      </c>
      <c r="O19" t="s">
        <v>45</v>
      </c>
    </row>
    <row r="20" spans="1:15" x14ac:dyDescent="0.35">
      <c r="A20" s="1" t="s">
        <v>16</v>
      </c>
      <c r="B20" t="s">
        <v>52</v>
      </c>
      <c r="L20" t="s">
        <v>46</v>
      </c>
      <c r="N20" s="12">
        <v>44592</v>
      </c>
      <c r="O20" t="s">
        <v>47</v>
      </c>
    </row>
    <row r="21" spans="1:15" x14ac:dyDescent="0.35">
      <c r="B21" t="s">
        <v>40</v>
      </c>
      <c r="F21" s="10">
        <f>FV(0.5%,60,-1000,0,0)</f>
        <v>69770.03050986075</v>
      </c>
      <c r="H21" s="3" t="s">
        <v>55</v>
      </c>
      <c r="L21" t="s">
        <v>48</v>
      </c>
      <c r="N21" s="2">
        <v>1224</v>
      </c>
      <c r="O21" t="s">
        <v>49</v>
      </c>
    </row>
    <row r="22" spans="1:15" x14ac:dyDescent="0.35">
      <c r="E22" s="1" t="s">
        <v>56</v>
      </c>
      <c r="L22" t="s">
        <v>50</v>
      </c>
      <c r="N22" s="7">
        <v>0.1</v>
      </c>
      <c r="O22" s="1" t="s">
        <v>51</v>
      </c>
    </row>
    <row r="23" spans="1:15" x14ac:dyDescent="0.35">
      <c r="F23" s="10">
        <f>FV(0.5%,60,-1000,0,1)</f>
        <v>70118.88066241004</v>
      </c>
      <c r="H23" s="3" t="s">
        <v>57</v>
      </c>
    </row>
    <row r="25" spans="1:15" x14ac:dyDescent="0.35">
      <c r="A25" s="1" t="s">
        <v>17</v>
      </c>
      <c r="B25" t="s">
        <v>60</v>
      </c>
    </row>
    <row r="26" spans="1:15" x14ac:dyDescent="0.35">
      <c r="C26" s="12">
        <v>44742</v>
      </c>
      <c r="D26" t="s">
        <v>58</v>
      </c>
      <c r="F26">
        <f>C28-C27</f>
        <v>77</v>
      </c>
      <c r="G26" t="s">
        <v>62</v>
      </c>
    </row>
    <row r="27" spans="1:15" x14ac:dyDescent="0.35">
      <c r="C27" s="12">
        <v>45565</v>
      </c>
      <c r="D27" t="s">
        <v>61</v>
      </c>
      <c r="F27" s="10">
        <f>F26/91</f>
        <v>0.84615384615384615</v>
      </c>
      <c r="G27" t="s">
        <v>63</v>
      </c>
    </row>
    <row r="28" spans="1:15" x14ac:dyDescent="0.35">
      <c r="C28" s="12">
        <f>C26+900</f>
        <v>45642</v>
      </c>
      <c r="D28" t="s">
        <v>59</v>
      </c>
      <c r="F28" s="10">
        <f>9+F27</f>
        <v>9.8461538461538467</v>
      </c>
      <c r="G28" t="s">
        <v>3</v>
      </c>
    </row>
    <row r="29" spans="1:15" x14ac:dyDescent="0.35">
      <c r="F29" s="10">
        <f>FV(2%,F28,0,-100000)</f>
        <v>121528.63340546038</v>
      </c>
    </row>
    <row r="31" spans="1:15" x14ac:dyDescent="0.35">
      <c r="A31" s="1" t="s">
        <v>18</v>
      </c>
      <c r="B31" t="s">
        <v>64</v>
      </c>
    </row>
    <row r="32" spans="1:15" x14ac:dyDescent="0.35">
      <c r="B32" t="s">
        <v>65</v>
      </c>
    </row>
    <row r="33" spans="1:8" x14ac:dyDescent="0.35">
      <c r="F33" s="2">
        <f>PV(7%,4,,-50000)</f>
        <v>38144.760602376264</v>
      </c>
      <c r="H33" s="3" t="s">
        <v>66</v>
      </c>
    </row>
    <row r="35" spans="1:8" x14ac:dyDescent="0.35">
      <c r="A35" s="1" t="s">
        <v>19</v>
      </c>
      <c r="B35" t="s">
        <v>67</v>
      </c>
    </row>
    <row r="36" spans="1:8" x14ac:dyDescent="0.35">
      <c r="B36" t="s">
        <v>68</v>
      </c>
    </row>
    <row r="37" spans="1:8" x14ac:dyDescent="0.35">
      <c r="B37" t="s">
        <v>69</v>
      </c>
    </row>
    <row r="38" spans="1:8" x14ac:dyDescent="0.35">
      <c r="B38" t="s">
        <v>70</v>
      </c>
    </row>
    <row r="39" spans="1:8" x14ac:dyDescent="0.35">
      <c r="B39" t="s">
        <v>71</v>
      </c>
      <c r="F39" s="2">
        <f>PV(10%,10,-6000,0,0)</f>
        <v>36867.402634228114</v>
      </c>
      <c r="H39" s="3" t="s">
        <v>72</v>
      </c>
    </row>
    <row r="41" spans="1:8" x14ac:dyDescent="0.35">
      <c r="B41" s="16" t="s">
        <v>12</v>
      </c>
      <c r="C41" s="16" t="s">
        <v>73</v>
      </c>
      <c r="D41" s="16" t="s">
        <v>78</v>
      </c>
      <c r="G41" s="1" t="s">
        <v>74</v>
      </c>
    </row>
    <row r="42" spans="1:8" x14ac:dyDescent="0.35">
      <c r="B42" s="8">
        <v>1</v>
      </c>
      <c r="C42" s="8">
        <v>6000</v>
      </c>
      <c r="D42" s="14">
        <f>PV(10%,B42,0,-C42)</f>
        <v>5454.545454545454</v>
      </c>
      <c r="G42" t="s">
        <v>75</v>
      </c>
    </row>
    <row r="43" spans="1:8" x14ac:dyDescent="0.35">
      <c r="B43" s="8">
        <v>2</v>
      </c>
      <c r="C43" s="8">
        <v>6000</v>
      </c>
      <c r="D43" s="14">
        <f t="shared" ref="D43:D51" si="0">PV(10%,B43,0,-C43)</f>
        <v>4958.6776859504125</v>
      </c>
      <c r="G43" t="s">
        <v>76</v>
      </c>
    </row>
    <row r="44" spans="1:8" x14ac:dyDescent="0.35">
      <c r="B44" s="8">
        <v>3</v>
      </c>
      <c r="C44" s="8">
        <v>6000</v>
      </c>
      <c r="D44" s="14">
        <f t="shared" si="0"/>
        <v>4507.888805409465</v>
      </c>
      <c r="G44" t="s">
        <v>77</v>
      </c>
    </row>
    <row r="45" spans="1:8" x14ac:dyDescent="0.35">
      <c r="B45" s="8">
        <v>4</v>
      </c>
      <c r="C45" s="8">
        <v>6000</v>
      </c>
      <c r="D45" s="14">
        <f t="shared" si="0"/>
        <v>4098.0807321904231</v>
      </c>
    </row>
    <row r="46" spans="1:8" x14ac:dyDescent="0.35">
      <c r="B46" s="8">
        <v>5</v>
      </c>
      <c r="C46" s="8">
        <v>6000</v>
      </c>
      <c r="D46" s="14">
        <f t="shared" si="0"/>
        <v>3725.5279383549296</v>
      </c>
      <c r="G46" t="s">
        <v>79</v>
      </c>
    </row>
    <row r="47" spans="1:8" x14ac:dyDescent="0.35">
      <c r="B47" s="8">
        <v>6</v>
      </c>
      <c r="C47" s="8">
        <v>6000</v>
      </c>
      <c r="D47" s="14">
        <f t="shared" si="0"/>
        <v>3386.843580322663</v>
      </c>
      <c r="G47" t="s">
        <v>80</v>
      </c>
    </row>
    <row r="48" spans="1:8" x14ac:dyDescent="0.35">
      <c r="B48" s="8">
        <v>7</v>
      </c>
      <c r="C48" s="8">
        <v>6000</v>
      </c>
      <c r="D48" s="14">
        <f t="shared" si="0"/>
        <v>3078.9487093842386</v>
      </c>
    </row>
    <row r="49" spans="1:6" x14ac:dyDescent="0.35">
      <c r="B49" s="8">
        <v>8</v>
      </c>
      <c r="C49" s="8">
        <v>6000</v>
      </c>
      <c r="D49" s="14">
        <f t="shared" si="0"/>
        <v>2799.0442812583992</v>
      </c>
    </row>
    <row r="50" spans="1:6" x14ac:dyDescent="0.35">
      <c r="B50" s="8">
        <v>9</v>
      </c>
      <c r="C50" s="8">
        <v>6000</v>
      </c>
      <c r="D50" s="14">
        <f t="shared" si="0"/>
        <v>2544.5857102349078</v>
      </c>
    </row>
    <row r="51" spans="1:6" x14ac:dyDescent="0.35">
      <c r="B51" s="8">
        <v>10</v>
      </c>
      <c r="C51" s="8">
        <v>6000</v>
      </c>
      <c r="D51" s="14">
        <f t="shared" si="0"/>
        <v>2313.259736577189</v>
      </c>
    </row>
    <row r="52" spans="1:6" x14ac:dyDescent="0.35">
      <c r="D52" s="15">
        <f>SUM(D42:D51)</f>
        <v>36867.402634228078</v>
      </c>
      <c r="F52" s="2"/>
    </row>
    <row r="54" spans="1:6" x14ac:dyDescent="0.35">
      <c r="B54" t="s">
        <v>81</v>
      </c>
    </row>
    <row r="55" spans="1:6" x14ac:dyDescent="0.35">
      <c r="F55" s="2">
        <f>NPV(10%,C42:C51)</f>
        <v>36867.402634228078</v>
      </c>
    </row>
    <row r="56" spans="1:6" x14ac:dyDescent="0.35">
      <c r="F56" s="3" t="s">
        <v>82</v>
      </c>
    </row>
    <row r="57" spans="1:6" x14ac:dyDescent="0.35">
      <c r="B57" s="17"/>
    </row>
    <row r="58" spans="1:6" x14ac:dyDescent="0.35">
      <c r="A58" s="1" t="s">
        <v>20</v>
      </c>
      <c r="B58" t="s">
        <v>84</v>
      </c>
    </row>
    <row r="59" spans="1:6" x14ac:dyDescent="0.35">
      <c r="B59" t="s">
        <v>83</v>
      </c>
    </row>
    <row r="61" spans="1:6" x14ac:dyDescent="0.35">
      <c r="B61" t="s">
        <v>85</v>
      </c>
    </row>
    <row r="62" spans="1:6" x14ac:dyDescent="0.35">
      <c r="B62" t="s">
        <v>86</v>
      </c>
      <c r="F62" s="13">
        <f>PMT(10%,5,-500000)</f>
        <v>131898.74039737272</v>
      </c>
    </row>
    <row r="63" spans="1:6" x14ac:dyDescent="0.35">
      <c r="F63" s="3" t="s">
        <v>87</v>
      </c>
    </row>
    <row r="64" spans="1:6" x14ac:dyDescent="0.35">
      <c r="B64" s="1" t="s">
        <v>88</v>
      </c>
    </row>
    <row r="65" spans="1:9" x14ac:dyDescent="0.35">
      <c r="B65" s="19" t="s">
        <v>12</v>
      </c>
      <c r="C65" s="19" t="s">
        <v>26</v>
      </c>
      <c r="D65" s="19" t="s">
        <v>89</v>
      </c>
      <c r="E65" s="19" t="s">
        <v>90</v>
      </c>
      <c r="H65" s="21" t="s">
        <v>22</v>
      </c>
      <c r="I65" s="21" t="s">
        <v>91</v>
      </c>
    </row>
    <row r="66" spans="1:9" x14ac:dyDescent="0.35">
      <c r="B66" s="8">
        <v>1</v>
      </c>
      <c r="C66" s="20">
        <f>500000*10%</f>
        <v>50000</v>
      </c>
      <c r="D66" s="20">
        <f>$F$62-C66</f>
        <v>81898.74039737272</v>
      </c>
      <c r="E66" s="20">
        <f>500000-D66</f>
        <v>418101.25960262725</v>
      </c>
    </row>
    <row r="67" spans="1:9" x14ac:dyDescent="0.35">
      <c r="B67" s="8">
        <v>2</v>
      </c>
      <c r="C67" s="20">
        <f>E66*10%</f>
        <v>41810.125960262725</v>
      </c>
      <c r="D67" s="20">
        <f>$F$62-C67</f>
        <v>90088.614437109994</v>
      </c>
      <c r="E67" s="20">
        <f>E66-D67</f>
        <v>328012.64516551723</v>
      </c>
    </row>
    <row r="68" spans="1:9" x14ac:dyDescent="0.35">
      <c r="B68" s="8">
        <v>3</v>
      </c>
      <c r="C68" s="20">
        <f t="shared" ref="C68:C70" si="1">E67*10%</f>
        <v>32801.264516551724</v>
      </c>
      <c r="D68" s="20">
        <f t="shared" ref="D68:D70" si="2">$F$62-C68</f>
        <v>99097.475880821003</v>
      </c>
      <c r="E68" s="20">
        <f t="shared" ref="E68:E70" si="3">E67-D68</f>
        <v>228915.16928469623</v>
      </c>
    </row>
    <row r="69" spans="1:9" x14ac:dyDescent="0.35">
      <c r="B69" s="8">
        <v>4</v>
      </c>
      <c r="C69" s="20">
        <f t="shared" si="1"/>
        <v>22891.516928469624</v>
      </c>
      <c r="D69" s="20">
        <f t="shared" si="2"/>
        <v>109007.2234689031</v>
      </c>
      <c r="E69" s="20">
        <f t="shared" si="3"/>
        <v>119907.94581579312</v>
      </c>
    </row>
    <row r="70" spans="1:9" x14ac:dyDescent="0.35">
      <c r="B70" s="8">
        <v>5</v>
      </c>
      <c r="C70" s="20">
        <f t="shared" si="1"/>
        <v>11990.794581579314</v>
      </c>
      <c r="D70" s="20">
        <f t="shared" si="2"/>
        <v>119907.94581579341</v>
      </c>
      <c r="E70" s="20">
        <f t="shared" si="3"/>
        <v>-2.9103830456733704E-10</v>
      </c>
    </row>
    <row r="72" spans="1:9" x14ac:dyDescent="0.35">
      <c r="B72" s="1" t="s">
        <v>92</v>
      </c>
    </row>
    <row r="73" spans="1:9" x14ac:dyDescent="0.35">
      <c r="B73" s="19" t="s">
        <v>12</v>
      </c>
      <c r="C73" s="19" t="s">
        <v>26</v>
      </c>
      <c r="D73" s="19" t="s">
        <v>89</v>
      </c>
      <c r="E73" s="19" t="s">
        <v>90</v>
      </c>
    </row>
    <row r="74" spans="1:9" x14ac:dyDescent="0.35">
      <c r="B74" s="8">
        <v>1</v>
      </c>
      <c r="C74" s="20">
        <f>IPMT(10%,B74,5,-500000)</f>
        <v>50000</v>
      </c>
      <c r="D74" s="20">
        <f>PPMT(10%,B74,5,-500000)</f>
        <v>81898.74039737269</v>
      </c>
      <c r="E74" s="20">
        <f>500000-D74</f>
        <v>418101.25960262731</v>
      </c>
    </row>
    <row r="75" spans="1:9" x14ac:dyDescent="0.35">
      <c r="B75" s="8">
        <v>2</v>
      </c>
      <c r="C75" s="20">
        <f t="shared" ref="C75:C78" si="4">IPMT(10%,B75,5,-500000)</f>
        <v>41810.12596026274</v>
      </c>
      <c r="D75" s="20">
        <f t="shared" ref="D75:D78" si="5">PPMT(10%,B75,5,-500000)</f>
        <v>90088.61443710998</v>
      </c>
      <c r="E75" s="20">
        <f>E74-D75</f>
        <v>328012.64516551734</v>
      </c>
    </row>
    <row r="76" spans="1:9" x14ac:dyDescent="0.35">
      <c r="B76" s="8">
        <v>3</v>
      </c>
      <c r="C76" s="20">
        <f t="shared" si="4"/>
        <v>32801.264516551732</v>
      </c>
      <c r="D76" s="20">
        <f t="shared" si="5"/>
        <v>99097.475880820974</v>
      </c>
      <c r="E76" s="20">
        <f t="shared" ref="E76:E78" si="6">E75-D76</f>
        <v>228915.16928469637</v>
      </c>
    </row>
    <row r="77" spans="1:9" x14ac:dyDescent="0.35">
      <c r="B77" s="8">
        <v>4</v>
      </c>
      <c r="C77" s="20">
        <f t="shared" si="4"/>
        <v>22891.516928469642</v>
      </c>
      <c r="D77" s="20">
        <f t="shared" si="5"/>
        <v>109007.22346890306</v>
      </c>
      <c r="E77" s="20">
        <f t="shared" si="6"/>
        <v>119907.94581579331</v>
      </c>
    </row>
    <row r="78" spans="1:9" x14ac:dyDescent="0.35">
      <c r="B78" s="8">
        <v>5</v>
      </c>
      <c r="C78" s="20">
        <f t="shared" si="4"/>
        <v>11990.794581579335</v>
      </c>
      <c r="D78" s="20">
        <f t="shared" si="5"/>
        <v>119907.94581579335</v>
      </c>
      <c r="E78" s="20">
        <f t="shared" si="6"/>
        <v>0</v>
      </c>
    </row>
    <row r="80" spans="1:9" x14ac:dyDescent="0.35">
      <c r="A80" s="1" t="s">
        <v>21</v>
      </c>
      <c r="B80" t="s">
        <v>100</v>
      </c>
    </row>
    <row r="81" spans="1:10" x14ac:dyDescent="0.35">
      <c r="B81" t="s">
        <v>101</v>
      </c>
      <c r="D81" t="s">
        <v>103</v>
      </c>
      <c r="F81" s="10">
        <f>NPER(7%,,-33000,66000)</f>
        <v>10.244768351058712</v>
      </c>
      <c r="G81" t="s">
        <v>106</v>
      </c>
    </row>
    <row r="82" spans="1:10" x14ac:dyDescent="0.35">
      <c r="B82" t="s">
        <v>102</v>
      </c>
      <c r="D82" t="s">
        <v>104</v>
      </c>
      <c r="F82" t="s">
        <v>107</v>
      </c>
      <c r="I82" s="10">
        <f>72/7</f>
        <v>10.285714285714286</v>
      </c>
      <c r="J82" t="s">
        <v>106</v>
      </c>
    </row>
    <row r="83" spans="1:10" x14ac:dyDescent="0.35">
      <c r="B83" t="s">
        <v>105</v>
      </c>
      <c r="F83" t="s">
        <v>108</v>
      </c>
      <c r="I83" s="10"/>
    </row>
    <row r="85" spans="1:10" x14ac:dyDescent="0.35">
      <c r="A85" s="1" t="s">
        <v>23</v>
      </c>
      <c r="B85" t="s">
        <v>109</v>
      </c>
    </row>
    <row r="86" spans="1:10" x14ac:dyDescent="0.35">
      <c r="B86" t="s">
        <v>110</v>
      </c>
    </row>
    <row r="87" spans="1:10" x14ac:dyDescent="0.35">
      <c r="F87" s="23">
        <f>RATE(5,,-36000,70000)</f>
        <v>0.14224458489960562</v>
      </c>
    </row>
    <row r="89" spans="1:10" x14ac:dyDescent="0.35">
      <c r="A89" s="1" t="s">
        <v>24</v>
      </c>
      <c r="B89" t="s">
        <v>111</v>
      </c>
    </row>
    <row r="90" spans="1:10" x14ac:dyDescent="0.35">
      <c r="B90" t="s">
        <v>112</v>
      </c>
    </row>
    <row r="91" spans="1:10" x14ac:dyDescent="0.35">
      <c r="B91" t="s">
        <v>113</v>
      </c>
    </row>
    <row r="92" spans="1:10" x14ac:dyDescent="0.35">
      <c r="B92" t="s">
        <v>114</v>
      </c>
      <c r="F92" t="s">
        <v>115</v>
      </c>
    </row>
    <row r="94" spans="1:10" x14ac:dyDescent="0.35">
      <c r="B94" s="24" t="s">
        <v>12</v>
      </c>
      <c r="C94" s="24" t="s">
        <v>116</v>
      </c>
      <c r="D94" s="19" t="s">
        <v>78</v>
      </c>
    </row>
    <row r="95" spans="1:10" x14ac:dyDescent="0.35">
      <c r="B95" s="8">
        <v>1</v>
      </c>
      <c r="C95" s="8">
        <v>80</v>
      </c>
      <c r="D95" s="22">
        <f>PV(10%,B95,,-C95)</f>
        <v>72.72727272727272</v>
      </c>
    </row>
    <row r="96" spans="1:10" x14ac:dyDescent="0.35">
      <c r="B96" s="8">
        <v>2</v>
      </c>
      <c r="C96" s="8">
        <v>80</v>
      </c>
      <c r="D96" s="22">
        <f t="shared" ref="D96:D99" si="7">PV(10%,B96,,-C96)</f>
        <v>66.115702479338836</v>
      </c>
    </row>
    <row r="97" spans="1:6" x14ac:dyDescent="0.35">
      <c r="B97" s="8">
        <v>3</v>
      </c>
      <c r="C97" s="8">
        <v>80</v>
      </c>
      <c r="D97" s="22">
        <f t="shared" si="7"/>
        <v>60.1051840721262</v>
      </c>
    </row>
    <row r="98" spans="1:6" x14ac:dyDescent="0.35">
      <c r="B98" s="8">
        <v>4</v>
      </c>
      <c r="C98" s="8">
        <v>80</v>
      </c>
      <c r="D98" s="22">
        <f t="shared" si="7"/>
        <v>54.64107642920564</v>
      </c>
      <c r="F98" s="18">
        <f>NPV(10%,C95:C99)</f>
        <v>924.18426461183071</v>
      </c>
    </row>
    <row r="99" spans="1:6" x14ac:dyDescent="0.35">
      <c r="B99" s="8">
        <v>5</v>
      </c>
      <c r="C99" s="8">
        <f>1000+80</f>
        <v>1080</v>
      </c>
      <c r="D99" s="22">
        <f t="shared" si="7"/>
        <v>670.5950289038874</v>
      </c>
      <c r="F99" s="3" t="s">
        <v>117</v>
      </c>
    </row>
    <row r="100" spans="1:6" x14ac:dyDescent="0.35">
      <c r="C100" s="1"/>
      <c r="D100" s="6">
        <f>SUM(D95:D99)</f>
        <v>924.18426461183083</v>
      </c>
    </row>
    <row r="101" spans="1:6" x14ac:dyDescent="0.35">
      <c r="B101" s="1" t="s">
        <v>118</v>
      </c>
    </row>
    <row r="102" spans="1:6" x14ac:dyDescent="0.35">
      <c r="B102" t="s">
        <v>119</v>
      </c>
    </row>
    <row r="103" spans="1:6" x14ac:dyDescent="0.35">
      <c r="B103" t="s">
        <v>120</v>
      </c>
    </row>
    <row r="104" spans="1:6" x14ac:dyDescent="0.35">
      <c r="B104" t="s">
        <v>121</v>
      </c>
    </row>
    <row r="105" spans="1:6" x14ac:dyDescent="0.35">
      <c r="B105" t="s">
        <v>122</v>
      </c>
    </row>
    <row r="107" spans="1:6" x14ac:dyDescent="0.35">
      <c r="A107" s="1" t="s">
        <v>25</v>
      </c>
      <c r="B107" t="s">
        <v>123</v>
      </c>
    </row>
    <row r="108" spans="1:6" x14ac:dyDescent="0.35">
      <c r="B108" t="s">
        <v>124</v>
      </c>
    </row>
    <row r="109" spans="1:6" x14ac:dyDescent="0.35">
      <c r="C109" t="s">
        <v>130</v>
      </c>
    </row>
    <row r="110" spans="1:6" x14ac:dyDescent="0.35">
      <c r="C110" t="s">
        <v>125</v>
      </c>
    </row>
    <row r="111" spans="1:6" x14ac:dyDescent="0.35">
      <c r="C111" t="s">
        <v>126</v>
      </c>
    </row>
    <row r="112" spans="1:6" x14ac:dyDescent="0.35">
      <c r="C112" t="s">
        <v>127</v>
      </c>
    </row>
    <row r="114" spans="2:6" x14ac:dyDescent="0.35">
      <c r="B114" t="s">
        <v>12</v>
      </c>
      <c r="C114" t="s">
        <v>116</v>
      </c>
      <c r="D114" t="s">
        <v>128</v>
      </c>
    </row>
    <row r="115" spans="2:6" x14ac:dyDescent="0.35">
      <c r="B115">
        <v>0</v>
      </c>
      <c r="C115">
        <v>-70</v>
      </c>
      <c r="D115" s="10">
        <f>PV(20%,B115,,-C115)</f>
        <v>-70</v>
      </c>
      <c r="F115" s="3" t="s">
        <v>129</v>
      </c>
    </row>
    <row r="116" spans="2:6" x14ac:dyDescent="0.35">
      <c r="B116">
        <v>1</v>
      </c>
      <c r="C116">
        <v>6</v>
      </c>
      <c r="D116" s="10">
        <f t="shared" ref="D116:D119" si="8">PV(20%,B116,,-C116)</f>
        <v>5</v>
      </c>
    </row>
    <row r="117" spans="2:6" x14ac:dyDescent="0.35">
      <c r="B117">
        <v>2</v>
      </c>
      <c r="C117">
        <v>6</v>
      </c>
      <c r="D117" s="10">
        <f t="shared" si="8"/>
        <v>4.166666666666667</v>
      </c>
    </row>
    <row r="118" spans="2:6" x14ac:dyDescent="0.35">
      <c r="B118">
        <v>3</v>
      </c>
      <c r="C118">
        <v>6</v>
      </c>
      <c r="D118" s="10">
        <f t="shared" si="8"/>
        <v>3.4722222222222223</v>
      </c>
    </row>
    <row r="119" spans="2:6" x14ac:dyDescent="0.35">
      <c r="B119">
        <v>4</v>
      </c>
      <c r="C119">
        <f>140+6</f>
        <v>146</v>
      </c>
      <c r="D119" s="10">
        <f t="shared" si="8"/>
        <v>70.408950617283949</v>
      </c>
    </row>
    <row r="120" spans="2:6" x14ac:dyDescent="0.35">
      <c r="D120" s="13">
        <f>SUM(D115:D119)</f>
        <v>13.047839506172835</v>
      </c>
      <c r="F120" t="s">
        <v>131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FD8F0-5132-46CF-BF2C-77B95BB56498}">
  <dimension ref="A1:G246"/>
  <sheetViews>
    <sheetView zoomScale="230" zoomScaleNormal="230" workbookViewId="0">
      <selection activeCell="C7" sqref="C7"/>
    </sheetView>
  </sheetViews>
  <sheetFormatPr defaultRowHeight="14.5" x14ac:dyDescent="0.35"/>
  <sheetData>
    <row r="1" spans="1:7" x14ac:dyDescent="0.35">
      <c r="A1" t="s">
        <v>93</v>
      </c>
    </row>
    <row r="2" spans="1:7" x14ac:dyDescent="0.35">
      <c r="A2" t="s">
        <v>94</v>
      </c>
    </row>
    <row r="3" spans="1:7" x14ac:dyDescent="0.35">
      <c r="A3" t="s">
        <v>95</v>
      </c>
    </row>
    <row r="4" spans="1:7" x14ac:dyDescent="0.35">
      <c r="A4" t="s">
        <v>96</v>
      </c>
      <c r="E4" s="6">
        <f>PMT(0.75%,240,-5000000)</f>
        <v>44986.297792508652</v>
      </c>
    </row>
    <row r="6" spans="1:7" x14ac:dyDescent="0.35">
      <c r="A6" s="19" t="s">
        <v>97</v>
      </c>
      <c r="B6" s="19" t="s">
        <v>26</v>
      </c>
      <c r="C6" s="19" t="s">
        <v>98</v>
      </c>
      <c r="D6" s="19" t="s">
        <v>90</v>
      </c>
      <c r="G6" t="s">
        <v>99</v>
      </c>
    </row>
    <row r="7" spans="1:7" x14ac:dyDescent="0.35">
      <c r="A7" s="8">
        <v>1</v>
      </c>
      <c r="B7" s="22">
        <f>IPMT(0.75%,A7,240,-5000000)</f>
        <v>37500</v>
      </c>
      <c r="C7" s="22">
        <f>PPMT(0.75%,A7,240,-5000000)</f>
        <v>7486.2977925086516</v>
      </c>
      <c r="D7" s="20">
        <f>5000000-C7</f>
        <v>4992513.7022074917</v>
      </c>
    </row>
    <row r="8" spans="1:7" x14ac:dyDescent="0.35">
      <c r="A8" s="8">
        <v>2</v>
      </c>
      <c r="B8" s="22">
        <f>IPMT(0.75%,A8,240,-5000000)</f>
        <v>37443.852766556185</v>
      </c>
      <c r="C8" s="22">
        <f>PPMT(0.75%,A8,240,-5000000)</f>
        <v>7542.4450259524665</v>
      </c>
      <c r="D8" s="20">
        <f>D7-C8</f>
        <v>4984971.2571815392</v>
      </c>
    </row>
    <row r="9" spans="1:7" x14ac:dyDescent="0.35">
      <c r="A9" s="8">
        <v>3</v>
      </c>
      <c r="B9" s="22">
        <f t="shared" ref="B9:B72" si="0">IPMT(0.75%,A9,240,-5000000)</f>
        <v>37387.284428861545</v>
      </c>
      <c r="C9" s="22">
        <f t="shared" ref="C9:C72" si="1">PPMT(0.75%,A9,240,-5000000)</f>
        <v>7599.0133636471091</v>
      </c>
      <c r="D9" s="20">
        <f t="shared" ref="D9:D72" si="2">D8-C9</f>
        <v>4977372.2438178919</v>
      </c>
    </row>
    <row r="10" spans="1:7" x14ac:dyDescent="0.35">
      <c r="A10" s="8">
        <v>4</v>
      </c>
      <c r="B10" s="22">
        <f t="shared" si="0"/>
        <v>37330.291828634196</v>
      </c>
      <c r="C10" s="22">
        <f t="shared" si="1"/>
        <v>7656.0059638744624</v>
      </c>
      <c r="D10" s="20">
        <f t="shared" si="2"/>
        <v>4969716.2378540179</v>
      </c>
    </row>
    <row r="11" spans="1:7" x14ac:dyDescent="0.35">
      <c r="A11" s="8">
        <v>5</v>
      </c>
      <c r="B11" s="22">
        <f t="shared" si="0"/>
        <v>37272.871783905124</v>
      </c>
      <c r="C11" s="22">
        <f t="shared" si="1"/>
        <v>7713.4260086035201</v>
      </c>
      <c r="D11" s="20">
        <f t="shared" si="2"/>
        <v>4962002.8118454143</v>
      </c>
    </row>
    <row r="12" spans="1:7" x14ac:dyDescent="0.35">
      <c r="A12" s="8">
        <v>6</v>
      </c>
      <c r="B12" s="22">
        <f t="shared" si="0"/>
        <v>37215.021088840607</v>
      </c>
      <c r="C12" s="22">
        <f t="shared" si="1"/>
        <v>7771.2767036680461</v>
      </c>
      <c r="D12" s="20">
        <f t="shared" si="2"/>
        <v>4954231.5351417465</v>
      </c>
    </row>
    <row r="13" spans="1:7" x14ac:dyDescent="0.35">
      <c r="A13" s="8">
        <v>7</v>
      </c>
      <c r="B13" s="22">
        <f t="shared" si="0"/>
        <v>37156.736513563097</v>
      </c>
      <c r="C13" s="22">
        <f t="shared" si="1"/>
        <v>7829.5612789455581</v>
      </c>
      <c r="D13" s="20">
        <f t="shared" si="2"/>
        <v>4946401.9738628007</v>
      </c>
    </row>
    <row r="14" spans="1:7" x14ac:dyDescent="0.35">
      <c r="A14" s="8">
        <v>8</v>
      </c>
      <c r="B14" s="22">
        <f t="shared" si="0"/>
        <v>37098.014803971004</v>
      </c>
      <c r="C14" s="22">
        <f t="shared" si="1"/>
        <v>7888.2829885376495</v>
      </c>
      <c r="D14" s="20">
        <f t="shared" si="2"/>
        <v>4938513.6908742627</v>
      </c>
    </row>
    <row r="15" spans="1:7" x14ac:dyDescent="0.35">
      <c r="A15" s="8">
        <v>9</v>
      </c>
      <c r="B15" s="22">
        <f t="shared" si="0"/>
        <v>37038.852681556971</v>
      </c>
      <c r="C15" s="22">
        <f t="shared" si="1"/>
        <v>7947.4451109516813</v>
      </c>
      <c r="D15" s="20">
        <f t="shared" si="2"/>
        <v>4930566.2457633112</v>
      </c>
    </row>
    <row r="16" spans="1:7" x14ac:dyDescent="0.35">
      <c r="A16" s="8">
        <v>10</v>
      </c>
      <c r="B16" s="22">
        <f t="shared" si="0"/>
        <v>36979.246843224835</v>
      </c>
      <c r="C16" s="22">
        <f t="shared" si="1"/>
        <v>8007.050949283821</v>
      </c>
      <c r="D16" s="20">
        <f t="shared" si="2"/>
        <v>4922559.1948140273</v>
      </c>
    </row>
    <row r="17" spans="1:4" x14ac:dyDescent="0.35">
      <c r="A17" s="8">
        <v>11</v>
      </c>
      <c r="B17" s="22">
        <f t="shared" si="0"/>
        <v>36919.1939611052</v>
      </c>
      <c r="C17" s="22">
        <f t="shared" si="1"/>
        <v>8067.1038314034486</v>
      </c>
      <c r="D17" s="20">
        <f t="shared" si="2"/>
        <v>4914492.0909826234</v>
      </c>
    </row>
    <row r="18" spans="1:4" x14ac:dyDescent="0.35">
      <c r="A18" s="8">
        <v>12</v>
      </c>
      <c r="B18" s="22">
        <f t="shared" si="0"/>
        <v>36858.690682369677</v>
      </c>
      <c r="C18" s="22">
        <f t="shared" si="1"/>
        <v>8127.6071101389743</v>
      </c>
      <c r="D18" s="20">
        <f t="shared" si="2"/>
        <v>4906364.4838724844</v>
      </c>
    </row>
    <row r="19" spans="1:4" x14ac:dyDescent="0.35">
      <c r="A19" s="8">
        <v>13</v>
      </c>
      <c r="B19" s="22">
        <f t="shared" si="0"/>
        <v>36797.733629043636</v>
      </c>
      <c r="C19" s="22">
        <f t="shared" si="1"/>
        <v>8188.5641634650165</v>
      </c>
      <c r="D19" s="20">
        <f t="shared" si="2"/>
        <v>4898175.9197090194</v>
      </c>
    </row>
    <row r="20" spans="1:4" x14ac:dyDescent="0.35">
      <c r="A20" s="8">
        <v>14</v>
      </c>
      <c r="B20" s="22">
        <f t="shared" si="0"/>
        <v>36736.319397817642</v>
      </c>
      <c r="C20" s="22">
        <f t="shared" si="1"/>
        <v>8249.9783946910047</v>
      </c>
      <c r="D20" s="20">
        <f t="shared" si="2"/>
        <v>4889925.9413143285</v>
      </c>
    </row>
    <row r="21" spans="1:4" x14ac:dyDescent="0.35">
      <c r="A21" s="8">
        <v>15</v>
      </c>
      <c r="B21" s="22">
        <f t="shared" si="0"/>
        <v>36674.44455985746</v>
      </c>
      <c r="C21" s="22">
        <f t="shared" si="1"/>
        <v>8311.8532326511886</v>
      </c>
      <c r="D21" s="20">
        <f t="shared" si="2"/>
        <v>4881614.0880816774</v>
      </c>
    </row>
    <row r="22" spans="1:4" x14ac:dyDescent="0.35">
      <c r="A22" s="8">
        <v>16</v>
      </c>
      <c r="B22" s="22">
        <f t="shared" si="0"/>
        <v>36612.105660612579</v>
      </c>
      <c r="C22" s="22">
        <f t="shared" si="1"/>
        <v>8374.1921318960704</v>
      </c>
      <c r="D22" s="20">
        <f t="shared" si="2"/>
        <v>4873239.8959497809</v>
      </c>
    </row>
    <row r="23" spans="1:4" x14ac:dyDescent="0.35">
      <c r="A23" s="8">
        <v>17</v>
      </c>
      <c r="B23" s="22">
        <f t="shared" si="0"/>
        <v>36549.299219623361</v>
      </c>
      <c r="C23" s="22">
        <f t="shared" si="1"/>
        <v>8436.9985728852917</v>
      </c>
      <c r="D23" s="20">
        <f t="shared" si="2"/>
        <v>4864802.8973768959</v>
      </c>
    </row>
    <row r="24" spans="1:4" x14ac:dyDescent="0.35">
      <c r="A24" s="8">
        <v>18</v>
      </c>
      <c r="B24" s="22">
        <f t="shared" si="0"/>
        <v>36486.021730326727</v>
      </c>
      <c r="C24" s="22">
        <f t="shared" si="1"/>
        <v>8500.2760621819289</v>
      </c>
      <c r="D24" s="20">
        <f t="shared" si="2"/>
        <v>4856302.6213147137</v>
      </c>
    </row>
    <row r="25" spans="1:4" x14ac:dyDescent="0.35">
      <c r="A25" s="8">
        <v>19</v>
      </c>
      <c r="B25" s="22">
        <f t="shared" si="0"/>
        <v>36422.269659860358</v>
      </c>
      <c r="C25" s="22">
        <f t="shared" si="1"/>
        <v>8564.0281326482946</v>
      </c>
      <c r="D25" s="20">
        <f t="shared" si="2"/>
        <v>4847738.5931820655</v>
      </c>
    </row>
    <row r="26" spans="1:4" x14ac:dyDescent="0.35">
      <c r="A26" s="8">
        <v>20</v>
      </c>
      <c r="B26" s="22">
        <f t="shared" si="0"/>
        <v>36358.039448865493</v>
      </c>
      <c r="C26" s="22">
        <f t="shared" si="1"/>
        <v>8628.2583436431578</v>
      </c>
      <c r="D26" s="20">
        <f t="shared" si="2"/>
        <v>4839110.334838422</v>
      </c>
    </row>
    <row r="27" spans="1:4" x14ac:dyDescent="0.35">
      <c r="A27" s="8">
        <v>21</v>
      </c>
      <c r="B27" s="22">
        <f t="shared" si="0"/>
        <v>36293.327511288167</v>
      </c>
      <c r="C27" s="22">
        <f t="shared" si="1"/>
        <v>8692.9702812204796</v>
      </c>
      <c r="D27" s="20">
        <f t="shared" si="2"/>
        <v>4830417.364557202</v>
      </c>
    </row>
    <row r="28" spans="1:4" x14ac:dyDescent="0.35">
      <c r="A28" s="8">
        <v>22</v>
      </c>
      <c r="B28" s="22">
        <f t="shared" si="0"/>
        <v>36228.130234179021</v>
      </c>
      <c r="C28" s="22">
        <f t="shared" si="1"/>
        <v>8758.1675583296346</v>
      </c>
      <c r="D28" s="20">
        <f t="shared" si="2"/>
        <v>4821659.1969988728</v>
      </c>
    </row>
    <row r="29" spans="1:4" x14ac:dyDescent="0.35">
      <c r="A29" s="8">
        <v>23</v>
      </c>
      <c r="B29" s="22">
        <f t="shared" si="0"/>
        <v>36162.443977491545</v>
      </c>
      <c r="C29" s="22">
        <f t="shared" si="1"/>
        <v>8823.853815017108</v>
      </c>
      <c r="D29" s="20">
        <f t="shared" si="2"/>
        <v>4812835.3431838555</v>
      </c>
    </row>
    <row r="30" spans="1:4" x14ac:dyDescent="0.35">
      <c r="A30" s="8">
        <v>24</v>
      </c>
      <c r="B30" s="22">
        <f t="shared" si="0"/>
        <v>36096.265073878916</v>
      </c>
      <c r="C30" s="22">
        <f t="shared" si="1"/>
        <v>8890.0327186297345</v>
      </c>
      <c r="D30" s="20">
        <f t="shared" si="2"/>
        <v>4803945.3104652259</v>
      </c>
    </row>
    <row r="31" spans="1:4" x14ac:dyDescent="0.35">
      <c r="A31" s="8">
        <v>25</v>
      </c>
      <c r="B31" s="22">
        <f t="shared" si="0"/>
        <v>36029.589828489195</v>
      </c>
      <c r="C31" s="22">
        <f t="shared" si="1"/>
        <v>8956.7079640194588</v>
      </c>
      <c r="D31" s="20">
        <f t="shared" si="2"/>
        <v>4794988.6025012061</v>
      </c>
    </row>
    <row r="32" spans="1:4" x14ac:dyDescent="0.35">
      <c r="A32" s="8">
        <v>26</v>
      </c>
      <c r="B32" s="22">
        <f t="shared" si="0"/>
        <v>35962.414518759055</v>
      </c>
      <c r="C32" s="22">
        <f t="shared" si="1"/>
        <v>9023.8832737496032</v>
      </c>
      <c r="D32" s="20">
        <f t="shared" si="2"/>
        <v>4785964.7192274565</v>
      </c>
    </row>
    <row r="33" spans="1:4" x14ac:dyDescent="0.35">
      <c r="A33" s="8">
        <v>27</v>
      </c>
      <c r="B33" s="22">
        <f t="shared" si="0"/>
        <v>35894.735394205927</v>
      </c>
      <c r="C33" s="22">
        <f t="shared" si="1"/>
        <v>9091.5623983027253</v>
      </c>
      <c r="D33" s="20">
        <f t="shared" si="2"/>
        <v>4776873.1568291541</v>
      </c>
    </row>
    <row r="34" spans="1:4" x14ac:dyDescent="0.35">
      <c r="A34" s="8">
        <v>28</v>
      </c>
      <c r="B34" s="22">
        <f t="shared" si="0"/>
        <v>35826.548676218656</v>
      </c>
      <c r="C34" s="22">
        <f t="shared" si="1"/>
        <v>9159.7491162899969</v>
      </c>
      <c r="D34" s="20">
        <f t="shared" si="2"/>
        <v>4767713.4077128638</v>
      </c>
    </row>
    <row r="35" spans="1:4" x14ac:dyDescent="0.35">
      <c r="A35" s="8">
        <v>29</v>
      </c>
      <c r="B35" s="22">
        <f t="shared" si="0"/>
        <v>35757.850557846483</v>
      </c>
      <c r="C35" s="22">
        <f t="shared" si="1"/>
        <v>9228.4472346621715</v>
      </c>
      <c r="D35" s="20">
        <f t="shared" si="2"/>
        <v>4758484.9604782015</v>
      </c>
    </row>
    <row r="36" spans="1:4" x14ac:dyDescent="0.35">
      <c r="A36" s="8">
        <v>30</v>
      </c>
      <c r="B36" s="22">
        <f t="shared" si="0"/>
        <v>35688.637203586513</v>
      </c>
      <c r="C36" s="22">
        <f t="shared" si="1"/>
        <v>9297.6605889221373</v>
      </c>
      <c r="D36" s="20">
        <f t="shared" si="2"/>
        <v>4749187.2998892795</v>
      </c>
    </row>
    <row r="37" spans="1:4" x14ac:dyDescent="0.35">
      <c r="A37" s="8">
        <v>31</v>
      </c>
      <c r="B37" s="22">
        <f t="shared" si="0"/>
        <v>35618.904749169604</v>
      </c>
      <c r="C37" s="22">
        <f t="shared" si="1"/>
        <v>9367.3930433390542</v>
      </c>
      <c r="D37" s="20">
        <f t="shared" si="2"/>
        <v>4739819.9068459403</v>
      </c>
    </row>
    <row r="38" spans="1:4" x14ac:dyDescent="0.35">
      <c r="A38" s="8">
        <v>32</v>
      </c>
      <c r="B38" s="22">
        <f t="shared" si="0"/>
        <v>35548.649301344558</v>
      </c>
      <c r="C38" s="22">
        <f t="shared" si="1"/>
        <v>9437.6484911640964</v>
      </c>
      <c r="D38" s="20">
        <f t="shared" si="2"/>
        <v>4730382.2583547765</v>
      </c>
    </row>
    <row r="39" spans="1:4" x14ac:dyDescent="0.35">
      <c r="A39" s="8">
        <v>33</v>
      </c>
      <c r="B39" s="22">
        <f t="shared" si="0"/>
        <v>35477.866937660823</v>
      </c>
      <c r="C39" s="22">
        <f t="shared" si="1"/>
        <v>9508.4308548478293</v>
      </c>
      <c r="D39" s="20">
        <f t="shared" si="2"/>
        <v>4720873.8274999289</v>
      </c>
    </row>
    <row r="40" spans="1:4" x14ac:dyDescent="0.35">
      <c r="A40" s="8">
        <v>34</v>
      </c>
      <c r="B40" s="22">
        <f t="shared" si="0"/>
        <v>35406.553706249462</v>
      </c>
      <c r="C40" s="22">
        <f t="shared" si="1"/>
        <v>9579.7440862591848</v>
      </c>
      <c r="D40" s="20">
        <f t="shared" si="2"/>
        <v>4711294.0834136698</v>
      </c>
    </row>
    <row r="41" spans="1:4" x14ac:dyDescent="0.35">
      <c r="A41" s="8">
        <v>35</v>
      </c>
      <c r="B41" s="22">
        <f t="shared" si="0"/>
        <v>35334.705625602524</v>
      </c>
      <c r="C41" s="22">
        <f t="shared" si="1"/>
        <v>9651.5921669061299</v>
      </c>
      <c r="D41" s="20">
        <f t="shared" si="2"/>
        <v>4701642.4912467636</v>
      </c>
    </row>
    <row r="42" spans="1:4" x14ac:dyDescent="0.35">
      <c r="A42" s="8">
        <v>36</v>
      </c>
      <c r="B42" s="22">
        <f t="shared" si="0"/>
        <v>35262.318684350728</v>
      </c>
      <c r="C42" s="22">
        <f t="shared" si="1"/>
        <v>9723.9791081579278</v>
      </c>
      <c r="D42" s="20">
        <f t="shared" si="2"/>
        <v>4691918.512138606</v>
      </c>
    </row>
    <row r="43" spans="1:4" x14ac:dyDescent="0.35">
      <c r="A43" s="8">
        <v>37</v>
      </c>
      <c r="B43" s="22">
        <f t="shared" si="0"/>
        <v>35189.388841039545</v>
      </c>
      <c r="C43" s="22">
        <f t="shared" si="1"/>
        <v>9796.9089514691113</v>
      </c>
      <c r="D43" s="20">
        <f t="shared" si="2"/>
        <v>4682121.6031871373</v>
      </c>
    </row>
    <row r="44" spans="1:4" x14ac:dyDescent="0.35">
      <c r="A44" s="8">
        <v>38</v>
      </c>
      <c r="B44" s="22">
        <f t="shared" si="0"/>
        <v>35115.912023903526</v>
      </c>
      <c r="C44" s="22">
        <f t="shared" si="1"/>
        <v>9870.3857686051288</v>
      </c>
      <c r="D44" s="20">
        <f t="shared" si="2"/>
        <v>4672251.2174185319</v>
      </c>
    </row>
    <row r="45" spans="1:4" x14ac:dyDescent="0.35">
      <c r="A45" s="8">
        <v>39</v>
      </c>
      <c r="B45" s="22">
        <f t="shared" si="0"/>
        <v>35041.88413063898</v>
      </c>
      <c r="C45" s="22">
        <f t="shared" si="1"/>
        <v>9944.4136618696684</v>
      </c>
      <c r="D45" s="20">
        <f t="shared" si="2"/>
        <v>4662306.8037566626</v>
      </c>
    </row>
    <row r="46" spans="1:4" x14ac:dyDescent="0.35">
      <c r="A46" s="8">
        <v>40</v>
      </c>
      <c r="B46" s="22">
        <f t="shared" si="0"/>
        <v>34967.301028174959</v>
      </c>
      <c r="C46" s="22">
        <f t="shared" si="1"/>
        <v>10018.996764333688</v>
      </c>
      <c r="D46" s="20">
        <f t="shared" si="2"/>
        <v>4652287.8069923287</v>
      </c>
    </row>
    <row r="47" spans="1:4" x14ac:dyDescent="0.35">
      <c r="A47" s="8">
        <v>41</v>
      </c>
      <c r="B47" s="22">
        <f t="shared" si="0"/>
        <v>34892.158552442459</v>
      </c>
      <c r="C47" s="22">
        <f t="shared" si="1"/>
        <v>10094.139240066193</v>
      </c>
      <c r="D47" s="20">
        <f t="shared" si="2"/>
        <v>4642193.6677522622</v>
      </c>
    </row>
    <row r="48" spans="1:4" x14ac:dyDescent="0.35">
      <c r="A48" s="8">
        <v>42</v>
      </c>
      <c r="B48" s="22">
        <f t="shared" si="0"/>
        <v>34816.452508141963</v>
      </c>
      <c r="C48" s="22">
        <f t="shared" si="1"/>
        <v>10169.845284366687</v>
      </c>
      <c r="D48" s="20">
        <f t="shared" si="2"/>
        <v>4632023.8224678952</v>
      </c>
    </row>
    <row r="49" spans="1:4" x14ac:dyDescent="0.35">
      <c r="A49" s="8">
        <v>43</v>
      </c>
      <c r="B49" s="22">
        <f t="shared" si="0"/>
        <v>34740.178668509216</v>
      </c>
      <c r="C49" s="22">
        <f t="shared" si="1"/>
        <v>10246.119123999439</v>
      </c>
      <c r="D49" s="20">
        <f t="shared" si="2"/>
        <v>4621777.7033438962</v>
      </c>
    </row>
    <row r="50" spans="1:4" x14ac:dyDescent="0.35">
      <c r="A50" s="8">
        <v>44</v>
      </c>
      <c r="B50" s="22">
        <f t="shared" si="0"/>
        <v>34663.332775079223</v>
      </c>
      <c r="C50" s="22">
        <f t="shared" si="1"/>
        <v>10322.965017429435</v>
      </c>
      <c r="D50" s="20">
        <f t="shared" si="2"/>
        <v>4611454.7383264666</v>
      </c>
    </row>
    <row r="51" spans="1:4" x14ac:dyDescent="0.35">
      <c r="A51" s="8">
        <v>45</v>
      </c>
      <c r="B51" s="22">
        <f t="shared" si="0"/>
        <v>34585.910537448501</v>
      </c>
      <c r="C51" s="22">
        <f t="shared" si="1"/>
        <v>10400.387255060155</v>
      </c>
      <c r="D51" s="20">
        <f t="shared" si="2"/>
        <v>4601054.3510714062</v>
      </c>
    </row>
    <row r="52" spans="1:4" x14ac:dyDescent="0.35">
      <c r="A52" s="8">
        <v>46</v>
      </c>
      <c r="B52" s="22">
        <f t="shared" si="0"/>
        <v>34507.907633035546</v>
      </c>
      <c r="C52" s="22">
        <f t="shared" si="1"/>
        <v>10478.390159473107</v>
      </c>
      <c r="D52" s="20">
        <f t="shared" si="2"/>
        <v>4590575.9609119333</v>
      </c>
    </row>
    <row r="53" spans="1:4" x14ac:dyDescent="0.35">
      <c r="A53" s="8">
        <v>47</v>
      </c>
      <c r="B53" s="22">
        <f t="shared" si="0"/>
        <v>34429.319706839502</v>
      </c>
      <c r="C53" s="22">
        <f t="shared" si="1"/>
        <v>10556.978085669156</v>
      </c>
      <c r="D53" s="20">
        <f t="shared" si="2"/>
        <v>4580018.9828262646</v>
      </c>
    </row>
    <row r="54" spans="1:4" x14ac:dyDescent="0.35">
      <c r="A54" s="8">
        <v>48</v>
      </c>
      <c r="B54" s="22">
        <f t="shared" si="0"/>
        <v>34350.142371196976</v>
      </c>
      <c r="C54" s="22">
        <f t="shared" si="1"/>
        <v>10636.155421311674</v>
      </c>
      <c r="D54" s="20">
        <f t="shared" si="2"/>
        <v>4569382.8274049526</v>
      </c>
    </row>
    <row r="55" spans="1:4" x14ac:dyDescent="0.35">
      <c r="A55" s="8">
        <v>49</v>
      </c>
      <c r="B55" s="22">
        <f t="shared" si="0"/>
        <v>34270.371205537136</v>
      </c>
      <c r="C55" s="22">
        <f t="shared" si="1"/>
        <v>10715.926586971513</v>
      </c>
      <c r="D55" s="20">
        <f t="shared" si="2"/>
        <v>4558666.900817981</v>
      </c>
    </row>
    <row r="56" spans="1:4" x14ac:dyDescent="0.35">
      <c r="A56" s="8">
        <v>50</v>
      </c>
      <c r="B56" s="22">
        <f t="shared" si="0"/>
        <v>34190.001756134858</v>
      </c>
      <c r="C56" s="22">
        <f t="shared" si="1"/>
        <v>10796.296036373797</v>
      </c>
      <c r="D56" s="20">
        <f t="shared" si="2"/>
        <v>4547870.6047816072</v>
      </c>
    </row>
    <row r="57" spans="1:4" x14ac:dyDescent="0.35">
      <c r="A57" s="8">
        <v>51</v>
      </c>
      <c r="B57" s="22">
        <f t="shared" si="0"/>
        <v>34109.02953586205</v>
      </c>
      <c r="C57" s="22">
        <f t="shared" si="1"/>
        <v>10877.268256646603</v>
      </c>
      <c r="D57" s="20">
        <f t="shared" si="2"/>
        <v>4536993.3365249606</v>
      </c>
    </row>
    <row r="58" spans="1:4" x14ac:dyDescent="0.35">
      <c r="A58" s="8">
        <v>52</v>
      </c>
      <c r="B58" s="22">
        <f t="shared" si="0"/>
        <v>34027.450023937199</v>
      </c>
      <c r="C58" s="22">
        <f t="shared" si="1"/>
        <v>10958.847768571452</v>
      </c>
      <c r="D58" s="20">
        <f t="shared" si="2"/>
        <v>4526034.4887563894</v>
      </c>
    </row>
    <row r="59" spans="1:4" x14ac:dyDescent="0.35">
      <c r="A59" s="8">
        <v>53</v>
      </c>
      <c r="B59" s="22">
        <f t="shared" si="0"/>
        <v>33945.258665672911</v>
      </c>
      <c r="C59" s="22">
        <f t="shared" si="1"/>
        <v>11041.039126835736</v>
      </c>
      <c r="D59" s="20">
        <f t="shared" si="2"/>
        <v>4514993.4496295536</v>
      </c>
    </row>
    <row r="60" spans="1:4" x14ac:dyDescent="0.35">
      <c r="A60" s="8">
        <v>54</v>
      </c>
      <c r="B60" s="22">
        <f t="shared" si="0"/>
        <v>33862.450872221641</v>
      </c>
      <c r="C60" s="22">
        <f t="shared" si="1"/>
        <v>11123.846920287004</v>
      </c>
      <c r="D60" s="20">
        <f t="shared" si="2"/>
        <v>4503869.6027092664</v>
      </c>
    </row>
    <row r="61" spans="1:4" x14ac:dyDescent="0.35">
      <c r="A61" s="8">
        <v>55</v>
      </c>
      <c r="B61" s="22">
        <f t="shared" si="0"/>
        <v>33779.022020319499</v>
      </c>
      <c r="C61" s="22">
        <f t="shared" si="1"/>
        <v>11207.275772189156</v>
      </c>
      <c r="D61" s="20">
        <f t="shared" si="2"/>
        <v>4492662.3269370776</v>
      </c>
    </row>
    <row r="62" spans="1:4" x14ac:dyDescent="0.35">
      <c r="A62" s="8">
        <v>56</v>
      </c>
      <c r="B62" s="22">
        <f t="shared" si="0"/>
        <v>33694.967452028082</v>
      </c>
      <c r="C62" s="22">
        <f t="shared" si="1"/>
        <v>11291.330340480574</v>
      </c>
      <c r="D62" s="20">
        <f t="shared" si="2"/>
        <v>4481370.9965965971</v>
      </c>
    </row>
    <row r="63" spans="1:4" x14ac:dyDescent="0.35">
      <c r="A63" s="8">
        <v>57</v>
      </c>
      <c r="B63" s="22">
        <f t="shared" si="0"/>
        <v>33610.282474474472</v>
      </c>
      <c r="C63" s="22">
        <f t="shared" si="1"/>
        <v>11376.015318034182</v>
      </c>
      <c r="D63" s="20">
        <f t="shared" si="2"/>
        <v>4469994.9812785629</v>
      </c>
    </row>
    <row r="64" spans="1:4" x14ac:dyDescent="0.35">
      <c r="A64" s="8">
        <v>58</v>
      </c>
      <c r="B64" s="22">
        <f t="shared" si="0"/>
        <v>33524.962359589212</v>
      </c>
      <c r="C64" s="22">
        <f t="shared" si="1"/>
        <v>11461.335432919437</v>
      </c>
      <c r="D64" s="20">
        <f t="shared" si="2"/>
        <v>4458533.6458456432</v>
      </c>
    </row>
    <row r="65" spans="1:4" x14ac:dyDescent="0.35">
      <c r="A65" s="8">
        <v>59</v>
      </c>
      <c r="B65" s="22">
        <f t="shared" si="0"/>
        <v>33439.002343842316</v>
      </c>
      <c r="C65" s="22">
        <f t="shared" si="1"/>
        <v>11547.295448666333</v>
      </c>
      <c r="D65" s="20">
        <f t="shared" si="2"/>
        <v>4446986.3503969768</v>
      </c>
    </row>
    <row r="66" spans="1:4" x14ac:dyDescent="0.35">
      <c r="A66" s="8">
        <v>60</v>
      </c>
      <c r="B66" s="22">
        <f t="shared" si="0"/>
        <v>33352.39762797732</v>
      </c>
      <c r="C66" s="22">
        <f t="shared" si="1"/>
        <v>11633.900164531331</v>
      </c>
      <c r="D66" s="20">
        <f t="shared" si="2"/>
        <v>4435352.4502324453</v>
      </c>
    </row>
    <row r="67" spans="1:4" x14ac:dyDescent="0.35">
      <c r="A67" s="8">
        <v>61</v>
      </c>
      <c r="B67" s="22">
        <f t="shared" si="0"/>
        <v>33265.143376743341</v>
      </c>
      <c r="C67" s="22">
        <f t="shared" si="1"/>
        <v>11721.154415765315</v>
      </c>
      <c r="D67" s="20">
        <f t="shared" si="2"/>
        <v>4423631.2958166795</v>
      </c>
    </row>
    <row r="68" spans="1:4" x14ac:dyDescent="0.35">
      <c r="A68" s="8">
        <v>62</v>
      </c>
      <c r="B68" s="22">
        <f t="shared" si="0"/>
        <v>33177.234718625092</v>
      </c>
      <c r="C68" s="22">
        <f t="shared" si="1"/>
        <v>11809.063073883555</v>
      </c>
      <c r="D68" s="20">
        <f t="shared" si="2"/>
        <v>4411822.2327427957</v>
      </c>
    </row>
    <row r="69" spans="1:4" x14ac:dyDescent="0.35">
      <c r="A69" s="8">
        <v>63</v>
      </c>
      <c r="B69" s="22">
        <f t="shared" si="0"/>
        <v>33088.666745570976</v>
      </c>
      <c r="C69" s="22">
        <f t="shared" si="1"/>
        <v>11897.631046937682</v>
      </c>
      <c r="D69" s="20">
        <f t="shared" si="2"/>
        <v>4399924.6016958579</v>
      </c>
    </row>
    <row r="70" spans="1:4" x14ac:dyDescent="0.35">
      <c r="A70" s="8">
        <v>64</v>
      </c>
      <c r="B70" s="22">
        <f t="shared" si="0"/>
        <v>32999.434512718937</v>
      </c>
      <c r="C70" s="22">
        <f t="shared" si="1"/>
        <v>11986.863279789715</v>
      </c>
      <c r="D70" s="20">
        <f t="shared" si="2"/>
        <v>4387937.7384160683</v>
      </c>
    </row>
    <row r="71" spans="1:4" x14ac:dyDescent="0.35">
      <c r="A71" s="8">
        <v>65</v>
      </c>
      <c r="B71" s="22">
        <f t="shared" si="0"/>
        <v>32909.53303812052</v>
      </c>
      <c r="C71" s="22">
        <f t="shared" si="1"/>
        <v>12076.764754388138</v>
      </c>
      <c r="D71" s="20">
        <f t="shared" si="2"/>
        <v>4375860.9736616798</v>
      </c>
    </row>
    <row r="72" spans="1:4" x14ac:dyDescent="0.35">
      <c r="A72" s="8">
        <v>66</v>
      </c>
      <c r="B72" s="22">
        <f t="shared" si="0"/>
        <v>32818.957302462601</v>
      </c>
      <c r="C72" s="22">
        <f t="shared" si="1"/>
        <v>12167.340490046046</v>
      </c>
      <c r="D72" s="20">
        <f t="shared" si="2"/>
        <v>4363693.6331716338</v>
      </c>
    </row>
    <row r="73" spans="1:4" x14ac:dyDescent="0.35">
      <c r="A73" s="8">
        <v>67</v>
      </c>
      <c r="B73" s="22">
        <f t="shared" ref="B73:B136" si="3">IPMT(0.75%,A73,240,-5000000)</f>
        <v>32727.70224878726</v>
      </c>
      <c r="C73" s="22">
        <f t="shared" ref="C73:C136" si="4">PPMT(0.75%,A73,240,-5000000)</f>
        <v>12258.595543721394</v>
      </c>
      <c r="D73" s="20">
        <f t="shared" ref="D73:D136" si="5">D72-C73</f>
        <v>4351435.0376279121</v>
      </c>
    </row>
    <row r="74" spans="1:4" x14ac:dyDescent="0.35">
      <c r="A74" s="8">
        <v>68</v>
      </c>
      <c r="B74" s="22">
        <f t="shared" si="3"/>
        <v>32635.762782209345</v>
      </c>
      <c r="C74" s="22">
        <f t="shared" si="4"/>
        <v>12350.535010299305</v>
      </c>
      <c r="D74" s="20">
        <f t="shared" si="5"/>
        <v>4339084.5026176125</v>
      </c>
    </row>
    <row r="75" spans="1:4" x14ac:dyDescent="0.35">
      <c r="A75" s="8">
        <v>69</v>
      </c>
      <c r="B75" s="22">
        <f t="shared" si="3"/>
        <v>32543.133769632106</v>
      </c>
      <c r="C75" s="22">
        <f t="shared" si="4"/>
        <v>12443.164022876546</v>
      </c>
      <c r="D75" s="20">
        <f t="shared" si="5"/>
        <v>4326641.3385947356</v>
      </c>
    </row>
    <row r="76" spans="1:4" x14ac:dyDescent="0.35">
      <c r="A76" s="8">
        <v>70</v>
      </c>
      <c r="B76" s="22">
        <f t="shared" si="3"/>
        <v>32449.810039460528</v>
      </c>
      <c r="C76" s="22">
        <f t="shared" si="4"/>
        <v>12536.487753048124</v>
      </c>
      <c r="D76" s="20">
        <f t="shared" si="5"/>
        <v>4314104.8508416871</v>
      </c>
    </row>
    <row r="77" spans="1:4" x14ac:dyDescent="0.35">
      <c r="A77" s="8">
        <v>71</v>
      </c>
      <c r="B77" s="22">
        <f t="shared" si="3"/>
        <v>32355.786381312664</v>
      </c>
      <c r="C77" s="22">
        <f t="shared" si="4"/>
        <v>12630.511411195983</v>
      </c>
      <c r="D77" s="20">
        <f t="shared" si="5"/>
        <v>4301474.3394304914</v>
      </c>
    </row>
    <row r="78" spans="1:4" x14ac:dyDescent="0.35">
      <c r="A78" s="8">
        <v>72</v>
      </c>
      <c r="B78" s="22">
        <f t="shared" si="3"/>
        <v>32261.057545728698</v>
      </c>
      <c r="C78" s="22">
        <f t="shared" si="4"/>
        <v>12725.240246779953</v>
      </c>
      <c r="D78" s="20">
        <f t="shared" si="5"/>
        <v>4288749.0991837112</v>
      </c>
    </row>
    <row r="79" spans="1:4" x14ac:dyDescent="0.35">
      <c r="A79" s="8">
        <v>73</v>
      </c>
      <c r="B79" s="22">
        <f t="shared" si="3"/>
        <v>32165.618243877849</v>
      </c>
      <c r="C79" s="22">
        <f t="shared" si="4"/>
        <v>12820.679548630804</v>
      </c>
      <c r="D79" s="20">
        <f t="shared" si="5"/>
        <v>4275928.4196350807</v>
      </c>
    </row>
    <row r="80" spans="1:4" x14ac:dyDescent="0.35">
      <c r="A80" s="8">
        <v>74</v>
      </c>
      <c r="B80" s="22">
        <f t="shared" si="3"/>
        <v>32069.463147263119</v>
      </c>
      <c r="C80" s="22">
        <f t="shared" si="4"/>
        <v>12916.834645245533</v>
      </c>
      <c r="D80" s="20">
        <f t="shared" si="5"/>
        <v>4263011.5849898355</v>
      </c>
    </row>
    <row r="81" spans="1:4" x14ac:dyDescent="0.35">
      <c r="A81" s="8">
        <v>75</v>
      </c>
      <c r="B81" s="22">
        <f t="shared" si="3"/>
        <v>31972.586887423771</v>
      </c>
      <c r="C81" s="22">
        <f t="shared" si="4"/>
        <v>13013.710905084876</v>
      </c>
      <c r="D81" s="20">
        <f t="shared" si="5"/>
        <v>4249997.8740847502</v>
      </c>
    </row>
    <row r="82" spans="1:4" x14ac:dyDescent="0.35">
      <c r="A82" s="8">
        <v>76</v>
      </c>
      <c r="B82" s="22">
        <f t="shared" si="3"/>
        <v>31874.984055635632</v>
      </c>
      <c r="C82" s="22">
        <f t="shared" si="4"/>
        <v>13111.313736873015</v>
      </c>
      <c r="D82" s="20">
        <f t="shared" si="5"/>
        <v>4236886.5603478774</v>
      </c>
    </row>
    <row r="83" spans="1:4" x14ac:dyDescent="0.35">
      <c r="A83" s="8">
        <v>77</v>
      </c>
      <c r="B83" s="22">
        <f t="shared" si="3"/>
        <v>31776.649202609093</v>
      </c>
      <c r="C83" s="22">
        <f t="shared" si="4"/>
        <v>13209.648589899562</v>
      </c>
      <c r="D83" s="20">
        <f t="shared" si="5"/>
        <v>4223676.9117579777</v>
      </c>
    </row>
    <row r="84" spans="1:4" x14ac:dyDescent="0.35">
      <c r="A84" s="8">
        <v>78</v>
      </c>
      <c r="B84" s="22">
        <f t="shared" si="3"/>
        <v>31677.576838184839</v>
      </c>
      <c r="C84" s="22">
        <f t="shared" si="4"/>
        <v>13308.720954323808</v>
      </c>
      <c r="D84" s="20">
        <f t="shared" si="5"/>
        <v>4210368.1908036536</v>
      </c>
    </row>
    <row r="85" spans="1:4" x14ac:dyDescent="0.35">
      <c r="A85" s="8">
        <v>79</v>
      </c>
      <c r="B85" s="22">
        <f t="shared" si="3"/>
        <v>31577.761431027422</v>
      </c>
      <c r="C85" s="22">
        <f t="shared" si="4"/>
        <v>13408.536361481234</v>
      </c>
      <c r="D85" s="20">
        <f t="shared" si="5"/>
        <v>4196959.6544421725</v>
      </c>
    </row>
    <row r="86" spans="1:4" x14ac:dyDescent="0.35">
      <c r="A86" s="8">
        <v>80</v>
      </c>
      <c r="B86" s="22">
        <f t="shared" si="3"/>
        <v>31477.197408316308</v>
      </c>
      <c r="C86" s="22">
        <f t="shared" si="4"/>
        <v>13509.100384192343</v>
      </c>
      <c r="D86" s="20">
        <f t="shared" si="5"/>
        <v>4183450.55405798</v>
      </c>
    </row>
    <row r="87" spans="1:4" x14ac:dyDescent="0.35">
      <c r="A87" s="8">
        <v>81</v>
      </c>
      <c r="B87" s="22">
        <f t="shared" si="3"/>
        <v>31375.879155434861</v>
      </c>
      <c r="C87" s="22">
        <f t="shared" si="4"/>
        <v>13610.418637073788</v>
      </c>
      <c r="D87" s="20">
        <f t="shared" si="5"/>
        <v>4169840.1354209064</v>
      </c>
    </row>
    <row r="88" spans="1:4" x14ac:dyDescent="0.35">
      <c r="A88" s="8">
        <v>82</v>
      </c>
      <c r="B88" s="22">
        <f t="shared" si="3"/>
        <v>31273.801015656813</v>
      </c>
      <c r="C88" s="22">
        <f t="shared" si="4"/>
        <v>13712.49677685184</v>
      </c>
      <c r="D88" s="20">
        <f t="shared" si="5"/>
        <v>4156127.6386440545</v>
      </c>
    </row>
    <row r="89" spans="1:4" x14ac:dyDescent="0.35">
      <c r="A89" s="8">
        <v>83</v>
      </c>
      <c r="B89" s="22">
        <f t="shared" si="3"/>
        <v>31170.957289830425</v>
      </c>
      <c r="C89" s="22">
        <f t="shared" si="4"/>
        <v>13815.340502678227</v>
      </c>
      <c r="D89" s="20">
        <f t="shared" si="5"/>
        <v>4142312.2981413761</v>
      </c>
    </row>
    <row r="90" spans="1:4" x14ac:dyDescent="0.35">
      <c r="A90" s="8">
        <v>84</v>
      </c>
      <c r="B90" s="22">
        <f t="shared" si="3"/>
        <v>31067.342236060336</v>
      </c>
      <c r="C90" s="22">
        <f t="shared" si="4"/>
        <v>13918.955556448313</v>
      </c>
      <c r="D90" s="20">
        <f t="shared" si="5"/>
        <v>4128393.342584928</v>
      </c>
    </row>
    <row r="91" spans="1:4" x14ac:dyDescent="0.35">
      <c r="A91" s="8">
        <v>85</v>
      </c>
      <c r="B91" s="22">
        <f t="shared" si="3"/>
        <v>30962.950069386974</v>
      </c>
      <c r="C91" s="22">
        <f t="shared" si="4"/>
        <v>14023.347723121678</v>
      </c>
      <c r="D91" s="20">
        <f t="shared" si="5"/>
        <v>4114369.9948618063</v>
      </c>
    </row>
    <row r="92" spans="1:4" x14ac:dyDescent="0.35">
      <c r="A92" s="8">
        <v>86</v>
      </c>
      <c r="B92" s="22">
        <f t="shared" si="3"/>
        <v>30857.774961463561</v>
      </c>
      <c r="C92" s="22">
        <f t="shared" si="4"/>
        <v>14128.522831045093</v>
      </c>
      <c r="D92" s="20">
        <f t="shared" si="5"/>
        <v>4100241.4720307612</v>
      </c>
    </row>
    <row r="93" spans="1:4" x14ac:dyDescent="0.35">
      <c r="A93" s="8">
        <v>87</v>
      </c>
      <c r="B93" s="22">
        <f t="shared" si="3"/>
        <v>30751.811040230725</v>
      </c>
      <c r="C93" s="22">
        <f t="shared" si="4"/>
        <v>14234.486752277928</v>
      </c>
      <c r="D93" s="20">
        <f t="shared" si="5"/>
        <v>4086006.9852784835</v>
      </c>
    </row>
    <row r="94" spans="1:4" x14ac:dyDescent="0.35">
      <c r="A94" s="8">
        <v>88</v>
      </c>
      <c r="B94" s="22">
        <f t="shared" si="3"/>
        <v>30645.05238958864</v>
      </c>
      <c r="C94" s="22">
        <f t="shared" si="4"/>
        <v>14341.245402920013</v>
      </c>
      <c r="D94" s="20">
        <f t="shared" si="5"/>
        <v>4071665.7398755634</v>
      </c>
    </row>
    <row r="95" spans="1:4" x14ac:dyDescent="0.35">
      <c r="A95" s="8">
        <v>89</v>
      </c>
      <c r="B95" s="22">
        <f t="shared" si="3"/>
        <v>30537.493049066739</v>
      </c>
      <c r="C95" s="22">
        <f t="shared" si="4"/>
        <v>14448.804743441915</v>
      </c>
      <c r="D95" s="20">
        <f t="shared" si="5"/>
        <v>4057216.9351321217</v>
      </c>
    </row>
    <row r="96" spans="1:4" x14ac:dyDescent="0.35">
      <c r="A96" s="8">
        <v>90</v>
      </c>
      <c r="B96" s="22">
        <f t="shared" si="3"/>
        <v>30429.127013490921</v>
      </c>
      <c r="C96" s="22">
        <f t="shared" si="4"/>
        <v>14557.170779017726</v>
      </c>
      <c r="D96" s="20">
        <f t="shared" si="5"/>
        <v>4042659.7643531039</v>
      </c>
    </row>
    <row r="97" spans="1:4" x14ac:dyDescent="0.35">
      <c r="A97" s="8">
        <v>91</v>
      </c>
      <c r="B97" s="22">
        <f t="shared" si="3"/>
        <v>30319.948232648294</v>
      </c>
      <c r="C97" s="22">
        <f t="shared" si="4"/>
        <v>14666.34955986036</v>
      </c>
      <c r="D97" s="20">
        <f t="shared" si="5"/>
        <v>4027993.4147932436</v>
      </c>
    </row>
    <row r="98" spans="1:4" x14ac:dyDescent="0.35">
      <c r="A98" s="8">
        <v>92</v>
      </c>
      <c r="B98" s="22">
        <f t="shared" si="3"/>
        <v>30209.950610949338</v>
      </c>
      <c r="C98" s="22">
        <f t="shared" si="4"/>
        <v>14776.347181559313</v>
      </c>
      <c r="D98" s="20">
        <f t="shared" si="5"/>
        <v>4013217.0676116841</v>
      </c>
    </row>
    <row r="99" spans="1:4" x14ac:dyDescent="0.35">
      <c r="A99" s="8">
        <v>93</v>
      </c>
      <c r="B99" s="22">
        <f t="shared" si="3"/>
        <v>30099.128007087642</v>
      </c>
      <c r="C99" s="22">
        <f t="shared" si="4"/>
        <v>14887.169785421011</v>
      </c>
      <c r="D99" s="20">
        <f t="shared" si="5"/>
        <v>3998329.8978262632</v>
      </c>
    </row>
    <row r="100" spans="1:4" x14ac:dyDescent="0.35">
      <c r="A100" s="8">
        <v>94</v>
      </c>
      <c r="B100" s="22">
        <f t="shared" si="3"/>
        <v>29987.474233696987</v>
      </c>
      <c r="C100" s="22">
        <f t="shared" si="4"/>
        <v>14998.823558811666</v>
      </c>
      <c r="D100" s="20">
        <f t="shared" si="5"/>
        <v>3983331.0742674517</v>
      </c>
    </row>
    <row r="101" spans="1:4" x14ac:dyDescent="0.35">
      <c r="A101" s="8">
        <v>95</v>
      </c>
      <c r="B101" s="22">
        <f t="shared" si="3"/>
        <v>29874.983057005898</v>
      </c>
      <c r="C101" s="22">
        <f t="shared" si="4"/>
        <v>15111.314735502754</v>
      </c>
      <c r="D101" s="20">
        <f t="shared" si="5"/>
        <v>3968219.7595319487</v>
      </c>
    </row>
    <row r="102" spans="1:4" x14ac:dyDescent="0.35">
      <c r="A102" s="8">
        <v>96</v>
      </c>
      <c r="B102" s="22">
        <f t="shared" si="3"/>
        <v>29761.648196489623</v>
      </c>
      <c r="C102" s="22">
        <f t="shared" si="4"/>
        <v>15224.649596019024</v>
      </c>
      <c r="D102" s="20">
        <f t="shared" si="5"/>
        <v>3952995.1099359295</v>
      </c>
    </row>
    <row r="103" spans="1:4" x14ac:dyDescent="0.35">
      <c r="A103" s="8">
        <v>97</v>
      </c>
      <c r="B103" s="22">
        <f t="shared" si="3"/>
        <v>29647.463324519482</v>
      </c>
      <c r="C103" s="22">
        <f t="shared" si="4"/>
        <v>15338.834467989169</v>
      </c>
      <c r="D103" s="20">
        <f t="shared" si="5"/>
        <v>3937656.2754679401</v>
      </c>
    </row>
    <row r="104" spans="1:4" x14ac:dyDescent="0.35">
      <c r="A104" s="8">
        <v>98</v>
      </c>
      <c r="B104" s="22">
        <f t="shared" si="3"/>
        <v>29532.422066009571</v>
      </c>
      <c r="C104" s="22">
        <f t="shared" si="4"/>
        <v>15453.875726499084</v>
      </c>
      <c r="D104" s="20">
        <f t="shared" si="5"/>
        <v>3922202.399741441</v>
      </c>
    </row>
    <row r="105" spans="1:4" x14ac:dyDescent="0.35">
      <c r="A105" s="8">
        <v>99</v>
      </c>
      <c r="B105" s="22">
        <f t="shared" si="3"/>
        <v>29416.517998060819</v>
      </c>
      <c r="C105" s="22">
        <f t="shared" si="4"/>
        <v>15569.779794447832</v>
      </c>
      <c r="D105" s="20">
        <f t="shared" si="5"/>
        <v>3906632.619946993</v>
      </c>
    </row>
    <row r="106" spans="1:4" x14ac:dyDescent="0.35">
      <c r="A106" s="8">
        <v>100</v>
      </c>
      <c r="B106" s="22">
        <f t="shared" si="3"/>
        <v>29299.744649602471</v>
      </c>
      <c r="C106" s="22">
        <f t="shared" si="4"/>
        <v>15686.553142906185</v>
      </c>
      <c r="D106" s="20">
        <f t="shared" si="5"/>
        <v>3890946.0668040868</v>
      </c>
    </row>
    <row r="107" spans="1:4" x14ac:dyDescent="0.35">
      <c r="A107" s="8">
        <v>101</v>
      </c>
      <c r="B107" s="22">
        <f t="shared" si="3"/>
        <v>29182.095501030668</v>
      </c>
      <c r="C107" s="22">
        <f t="shared" si="4"/>
        <v>15804.202291477985</v>
      </c>
      <c r="D107" s="20">
        <f t="shared" si="5"/>
        <v>3875141.8645126089</v>
      </c>
    </row>
    <row r="108" spans="1:4" x14ac:dyDescent="0.35">
      <c r="A108" s="8">
        <v>102</v>
      </c>
      <c r="B108" s="22">
        <f t="shared" si="3"/>
        <v>29063.563983844579</v>
      </c>
      <c r="C108" s="22">
        <f t="shared" si="4"/>
        <v>15922.733808664072</v>
      </c>
      <c r="D108" s="20">
        <f t="shared" si="5"/>
        <v>3859219.1307039447</v>
      </c>
    </row>
    <row r="109" spans="1:4" x14ac:dyDescent="0.35">
      <c r="A109" s="8">
        <v>103</v>
      </c>
      <c r="B109" s="22">
        <f t="shared" si="3"/>
        <v>28944.143480279607</v>
      </c>
      <c r="C109" s="22">
        <f t="shared" si="4"/>
        <v>16042.154312229046</v>
      </c>
      <c r="D109" s="20">
        <f t="shared" si="5"/>
        <v>3843176.9763917155</v>
      </c>
    </row>
    <row r="110" spans="1:4" x14ac:dyDescent="0.35">
      <c r="A110" s="8">
        <v>104</v>
      </c>
      <c r="B110" s="22">
        <f t="shared" si="3"/>
        <v>28823.827322937883</v>
      </c>
      <c r="C110" s="22">
        <f t="shared" si="4"/>
        <v>16162.47046957077</v>
      </c>
      <c r="D110" s="20">
        <f t="shared" si="5"/>
        <v>3827014.5059221447</v>
      </c>
    </row>
    <row r="111" spans="1:4" x14ac:dyDescent="0.35">
      <c r="A111" s="8">
        <v>105</v>
      </c>
      <c r="B111" s="22">
        <f t="shared" si="3"/>
        <v>28702.608794416097</v>
      </c>
      <c r="C111" s="22">
        <f t="shared" si="4"/>
        <v>16283.68899809255</v>
      </c>
      <c r="D111" s="20">
        <f t="shared" si="5"/>
        <v>3810730.8169240523</v>
      </c>
    </row>
    <row r="112" spans="1:4" x14ac:dyDescent="0.35">
      <c r="A112" s="8">
        <v>106</v>
      </c>
      <c r="B112" s="22">
        <f t="shared" si="3"/>
        <v>28580.481126930412</v>
      </c>
      <c r="C112" s="22">
        <f t="shared" si="4"/>
        <v>16405.816665578244</v>
      </c>
      <c r="D112" s="20">
        <f t="shared" si="5"/>
        <v>3794325.0002584741</v>
      </c>
    </row>
    <row r="113" spans="1:4" x14ac:dyDescent="0.35">
      <c r="A113" s="8">
        <v>107</v>
      </c>
      <c r="B113" s="22">
        <f t="shared" si="3"/>
        <v>28457.437501938577</v>
      </c>
      <c r="C113" s="22">
        <f t="shared" si="4"/>
        <v>16528.860290570079</v>
      </c>
      <c r="D113" s="20">
        <f t="shared" si="5"/>
        <v>3777796.139967904</v>
      </c>
    </row>
    <row r="114" spans="1:4" x14ac:dyDescent="0.35">
      <c r="A114" s="8">
        <v>108</v>
      </c>
      <c r="B114" s="22">
        <f t="shared" si="3"/>
        <v>28333.471049759297</v>
      </c>
      <c r="C114" s="22">
        <f t="shared" si="4"/>
        <v>16652.826742749356</v>
      </c>
      <c r="D114" s="20">
        <f t="shared" si="5"/>
        <v>3761143.3132251548</v>
      </c>
    </row>
    <row r="115" spans="1:4" x14ac:dyDescent="0.35">
      <c r="A115" s="8">
        <v>109</v>
      </c>
      <c r="B115" s="22">
        <f t="shared" si="3"/>
        <v>28208.574849188681</v>
      </c>
      <c r="C115" s="22">
        <f t="shared" si="4"/>
        <v>16777.722943319975</v>
      </c>
      <c r="D115" s="20">
        <f t="shared" si="5"/>
        <v>3744365.5902818348</v>
      </c>
    </row>
    <row r="116" spans="1:4" x14ac:dyDescent="0.35">
      <c r="A116" s="8">
        <v>110</v>
      </c>
      <c r="B116" s="22">
        <f t="shared" si="3"/>
        <v>28082.741927113773</v>
      </c>
      <c r="C116" s="22">
        <f t="shared" si="4"/>
        <v>16903.555865394876</v>
      </c>
      <c r="D116" s="20">
        <f t="shared" si="5"/>
        <v>3727462.0344164399</v>
      </c>
    </row>
    <row r="117" spans="1:4" x14ac:dyDescent="0.35">
      <c r="A117" s="8">
        <v>111</v>
      </c>
      <c r="B117" s="22">
        <f t="shared" si="3"/>
        <v>27955.965258123313</v>
      </c>
      <c r="C117" s="22">
        <f t="shared" si="4"/>
        <v>17030.332534385339</v>
      </c>
      <c r="D117" s="20">
        <f t="shared" si="5"/>
        <v>3710431.7018820546</v>
      </c>
    </row>
    <row r="118" spans="1:4" x14ac:dyDescent="0.35">
      <c r="A118" s="8">
        <v>112</v>
      </c>
      <c r="B118" s="22">
        <f t="shared" si="3"/>
        <v>27828.237764115427</v>
      </c>
      <c r="C118" s="22">
        <f t="shared" si="4"/>
        <v>17158.060028393229</v>
      </c>
      <c r="D118" s="20">
        <f t="shared" si="5"/>
        <v>3693273.6418536613</v>
      </c>
    </row>
    <row r="119" spans="1:4" x14ac:dyDescent="0.35">
      <c r="A119" s="8">
        <v>113</v>
      </c>
      <c r="B119" s="22">
        <f t="shared" si="3"/>
        <v>27699.552313902474</v>
      </c>
      <c r="C119" s="22">
        <f t="shared" si="4"/>
        <v>17286.745478606175</v>
      </c>
      <c r="D119" s="20">
        <f t="shared" si="5"/>
        <v>3675986.896375055</v>
      </c>
    </row>
    <row r="120" spans="1:4" x14ac:dyDescent="0.35">
      <c r="A120" s="8">
        <v>114</v>
      </c>
      <c r="B120" s="22">
        <f t="shared" si="3"/>
        <v>27569.901722812931</v>
      </c>
      <c r="C120" s="22">
        <f t="shared" si="4"/>
        <v>17416.396069695718</v>
      </c>
      <c r="D120" s="20">
        <f t="shared" si="5"/>
        <v>3658570.5003053593</v>
      </c>
    </row>
    <row r="121" spans="1:4" x14ac:dyDescent="0.35">
      <c r="A121" s="8">
        <v>115</v>
      </c>
      <c r="B121" s="22">
        <f t="shared" si="3"/>
        <v>27439.278752290211</v>
      </c>
      <c r="C121" s="22">
        <f t="shared" si="4"/>
        <v>17547.019040218438</v>
      </c>
      <c r="D121" s="20">
        <f t="shared" si="5"/>
        <v>3641023.4812651407</v>
      </c>
    </row>
    <row r="122" spans="1:4" x14ac:dyDescent="0.35">
      <c r="A122" s="8">
        <v>116</v>
      </c>
      <c r="B122" s="22">
        <f t="shared" si="3"/>
        <v>27307.676109488573</v>
      </c>
      <c r="C122" s="22">
        <f t="shared" si="4"/>
        <v>17678.621683020079</v>
      </c>
      <c r="D122" s="20">
        <f t="shared" si="5"/>
        <v>3623344.8595821206</v>
      </c>
    </row>
    <row r="123" spans="1:4" x14ac:dyDescent="0.35">
      <c r="A123" s="8">
        <v>117</v>
      </c>
      <c r="B123" s="22">
        <f t="shared" si="3"/>
        <v>27175.086446865924</v>
      </c>
      <c r="C123" s="22">
        <f t="shared" si="4"/>
        <v>17811.211345642729</v>
      </c>
      <c r="D123" s="20">
        <f t="shared" si="5"/>
        <v>3605533.6482364777</v>
      </c>
    </row>
    <row r="124" spans="1:4" x14ac:dyDescent="0.35">
      <c r="A124" s="8">
        <v>118</v>
      </c>
      <c r="B124" s="22">
        <f t="shared" si="3"/>
        <v>27041.502361773608</v>
      </c>
      <c r="C124" s="22">
        <f t="shared" si="4"/>
        <v>17944.795430735048</v>
      </c>
      <c r="D124" s="20">
        <f t="shared" si="5"/>
        <v>3587588.8528057425</v>
      </c>
    </row>
    <row r="125" spans="1:4" x14ac:dyDescent="0.35">
      <c r="A125" s="8">
        <v>119</v>
      </c>
      <c r="B125" s="22">
        <f t="shared" si="3"/>
        <v>26906.916396043089</v>
      </c>
      <c r="C125" s="22">
        <f t="shared" si="4"/>
        <v>18079.381396465564</v>
      </c>
      <c r="D125" s="20">
        <f t="shared" si="5"/>
        <v>3569509.4714092771</v>
      </c>
    </row>
    <row r="126" spans="1:4" x14ac:dyDescent="0.35">
      <c r="A126" s="8">
        <v>120</v>
      </c>
      <c r="B126" s="22">
        <f t="shared" si="3"/>
        <v>26771.321035569603</v>
      </c>
      <c r="C126" s="22">
        <f t="shared" si="4"/>
        <v>18214.976756939053</v>
      </c>
      <c r="D126" s="20">
        <f t="shared" si="5"/>
        <v>3551294.4946523379</v>
      </c>
    </row>
    <row r="127" spans="1:4" x14ac:dyDescent="0.35">
      <c r="A127" s="8">
        <v>121</v>
      </c>
      <c r="B127" s="22">
        <f t="shared" si="3"/>
        <v>26634.708709892559</v>
      </c>
      <c r="C127" s="22">
        <f t="shared" si="4"/>
        <v>18351.589082616098</v>
      </c>
      <c r="D127" s="20">
        <f t="shared" si="5"/>
        <v>3532942.9055697219</v>
      </c>
    </row>
    <row r="128" spans="1:4" x14ac:dyDescent="0.35">
      <c r="A128" s="8">
        <v>122</v>
      </c>
      <c r="B128" s="22">
        <f t="shared" si="3"/>
        <v>26497.071791772934</v>
      </c>
      <c r="C128" s="22">
        <f t="shared" si="4"/>
        <v>18489.226000735718</v>
      </c>
      <c r="D128" s="20">
        <f t="shared" si="5"/>
        <v>3514453.6795689864</v>
      </c>
    </row>
    <row r="129" spans="1:4" x14ac:dyDescent="0.35">
      <c r="A129" s="8">
        <v>123</v>
      </c>
      <c r="B129" s="22">
        <f t="shared" si="3"/>
        <v>26358.402596767417</v>
      </c>
      <c r="C129" s="22">
        <f t="shared" si="4"/>
        <v>18627.895195741232</v>
      </c>
      <c r="D129" s="20">
        <f t="shared" si="5"/>
        <v>3495825.7843732452</v>
      </c>
    </row>
    <row r="130" spans="1:4" x14ac:dyDescent="0.35">
      <c r="A130" s="8">
        <v>124</v>
      </c>
      <c r="B130" s="22">
        <f t="shared" si="3"/>
        <v>26218.693382799356</v>
      </c>
      <c r="C130" s="22">
        <f t="shared" si="4"/>
        <v>18767.604409709296</v>
      </c>
      <c r="D130" s="20">
        <f t="shared" si="5"/>
        <v>3477058.1799635361</v>
      </c>
    </row>
    <row r="131" spans="1:4" x14ac:dyDescent="0.35">
      <c r="A131" s="8">
        <v>125</v>
      </c>
      <c r="B131" s="22">
        <f t="shared" si="3"/>
        <v>26077.936349726529</v>
      </c>
      <c r="C131" s="22">
        <f t="shared" si="4"/>
        <v>18908.361442782116</v>
      </c>
      <c r="D131" s="20">
        <f t="shared" si="5"/>
        <v>3458149.8185207541</v>
      </c>
    </row>
    <row r="132" spans="1:4" x14ac:dyDescent="0.35">
      <c r="A132" s="8">
        <v>126</v>
      </c>
      <c r="B132" s="22">
        <f t="shared" si="3"/>
        <v>25936.123638905668</v>
      </c>
      <c r="C132" s="22">
        <f t="shared" si="4"/>
        <v>19050.17415360298</v>
      </c>
      <c r="D132" s="20">
        <f t="shared" si="5"/>
        <v>3439099.644367151</v>
      </c>
    </row>
    <row r="133" spans="1:4" x14ac:dyDescent="0.35">
      <c r="A133" s="8">
        <v>127</v>
      </c>
      <c r="B133" s="22">
        <f t="shared" si="3"/>
        <v>25793.247332753654</v>
      </c>
      <c r="C133" s="22">
        <f t="shared" si="4"/>
        <v>19193.050459755003</v>
      </c>
      <c r="D133" s="20">
        <f t="shared" si="5"/>
        <v>3419906.5939073958</v>
      </c>
    </row>
    <row r="134" spans="1:4" x14ac:dyDescent="0.35">
      <c r="A134" s="8">
        <v>128</v>
      </c>
      <c r="B134" s="22">
        <f t="shared" si="3"/>
        <v>25649.299454305485</v>
      </c>
      <c r="C134" s="22">
        <f t="shared" si="4"/>
        <v>19336.998338203168</v>
      </c>
      <c r="D134" s="20">
        <f t="shared" si="5"/>
        <v>3400569.5955691929</v>
      </c>
    </row>
    <row r="135" spans="1:4" x14ac:dyDescent="0.35">
      <c r="A135" s="8">
        <v>129</v>
      </c>
      <c r="B135" s="22">
        <f t="shared" si="3"/>
        <v>25504.271966768963</v>
      </c>
      <c r="C135" s="22">
        <f t="shared" si="4"/>
        <v>19482.025825739689</v>
      </c>
      <c r="D135" s="20">
        <f t="shared" si="5"/>
        <v>3381087.5697434531</v>
      </c>
    </row>
    <row r="136" spans="1:4" x14ac:dyDescent="0.35">
      <c r="A136" s="8">
        <v>130</v>
      </c>
      <c r="B136" s="22">
        <f t="shared" si="3"/>
        <v>25358.156773075916</v>
      </c>
      <c r="C136" s="22">
        <f t="shared" si="4"/>
        <v>19628.141019432736</v>
      </c>
      <c r="D136" s="20">
        <f t="shared" si="5"/>
        <v>3361459.4287240203</v>
      </c>
    </row>
    <row r="137" spans="1:4" x14ac:dyDescent="0.35">
      <c r="A137" s="8">
        <v>131</v>
      </c>
      <c r="B137" s="22">
        <f t="shared" ref="B137:B200" si="6">IPMT(0.75%,A137,240,-5000000)</f>
        <v>25210.945715430167</v>
      </c>
      <c r="C137" s="22">
        <f t="shared" ref="C137:C200" si="7">PPMT(0.75%,A137,240,-5000000)</f>
        <v>19775.352077078482</v>
      </c>
      <c r="D137" s="20">
        <f t="shared" ref="D137:D200" si="8">D136-C137</f>
        <v>3341684.0766469417</v>
      </c>
    </row>
    <row r="138" spans="1:4" x14ac:dyDescent="0.35">
      <c r="A138" s="8">
        <v>132</v>
      </c>
      <c r="B138" s="22">
        <f t="shared" si="6"/>
        <v>25062.630574852083</v>
      </c>
      <c r="C138" s="22">
        <f t="shared" si="7"/>
        <v>19923.667217656573</v>
      </c>
      <c r="D138" s="20">
        <f t="shared" si="8"/>
        <v>3321760.4094292852</v>
      </c>
    </row>
    <row r="139" spans="1:4" x14ac:dyDescent="0.35">
      <c r="A139" s="8">
        <v>133</v>
      </c>
      <c r="B139" s="22">
        <f t="shared" si="6"/>
        <v>24913.203070719657</v>
      </c>
      <c r="C139" s="22">
        <f t="shared" si="7"/>
        <v>20073.094721788995</v>
      </c>
      <c r="D139" s="20">
        <f t="shared" si="8"/>
        <v>3301687.3147074962</v>
      </c>
    </row>
    <row r="140" spans="1:4" x14ac:dyDescent="0.35">
      <c r="A140" s="8">
        <v>134</v>
      </c>
      <c r="B140" s="22">
        <f t="shared" si="6"/>
        <v>24762.654860306237</v>
      </c>
      <c r="C140" s="22">
        <f t="shared" si="7"/>
        <v>20223.642932202412</v>
      </c>
      <c r="D140" s="20">
        <f t="shared" si="8"/>
        <v>3281463.671775294</v>
      </c>
    </row>
    <row r="141" spans="1:4" x14ac:dyDescent="0.35">
      <c r="A141" s="8">
        <v>135</v>
      </c>
      <c r="B141" s="22">
        <f t="shared" si="6"/>
        <v>24610.977538314721</v>
      </c>
      <c r="C141" s="22">
        <f t="shared" si="7"/>
        <v>20375.320254193932</v>
      </c>
      <c r="D141" s="20">
        <f t="shared" si="8"/>
        <v>3261088.3515210999</v>
      </c>
    </row>
    <row r="142" spans="1:4" x14ac:dyDescent="0.35">
      <c r="A142" s="8">
        <v>136</v>
      </c>
      <c r="B142" s="22">
        <f t="shared" si="6"/>
        <v>24458.162636408262</v>
      </c>
      <c r="C142" s="22">
        <f t="shared" si="7"/>
        <v>20528.135156100387</v>
      </c>
      <c r="D142" s="20">
        <f t="shared" si="8"/>
        <v>3240560.2163649993</v>
      </c>
    </row>
    <row r="143" spans="1:4" x14ac:dyDescent="0.35">
      <c r="A143" s="8">
        <v>137</v>
      </c>
      <c r="B143" s="22">
        <f t="shared" si="6"/>
        <v>24304.201622737513</v>
      </c>
      <c r="C143" s="22">
        <f t="shared" si="7"/>
        <v>20682.096169771135</v>
      </c>
      <c r="D143" s="20">
        <f t="shared" si="8"/>
        <v>3219878.1201952281</v>
      </c>
    </row>
    <row r="144" spans="1:4" x14ac:dyDescent="0.35">
      <c r="A144" s="8">
        <v>138</v>
      </c>
      <c r="B144" s="22">
        <f t="shared" si="6"/>
        <v>24149.085901464226</v>
      </c>
      <c r="C144" s="22">
        <f t="shared" si="7"/>
        <v>20837.211891044422</v>
      </c>
      <c r="D144" s="20">
        <f t="shared" si="8"/>
        <v>3199040.9083041837</v>
      </c>
    </row>
    <row r="145" spans="1:4" x14ac:dyDescent="0.35">
      <c r="A145" s="8">
        <v>139</v>
      </c>
      <c r="B145" s="22">
        <f t="shared" si="6"/>
        <v>23992.806812281397</v>
      </c>
      <c r="C145" s="22">
        <f t="shared" si="7"/>
        <v>20993.490980227252</v>
      </c>
      <c r="D145" s="20">
        <f t="shared" si="8"/>
        <v>3178047.4173239563</v>
      </c>
    </row>
    <row r="146" spans="1:4" x14ac:dyDescent="0.35">
      <c r="A146" s="8">
        <v>140</v>
      </c>
      <c r="B146" s="22">
        <f t="shared" si="6"/>
        <v>23835.355629929691</v>
      </c>
      <c r="C146" s="22">
        <f t="shared" si="7"/>
        <v>21150.942162578958</v>
      </c>
      <c r="D146" s="20">
        <f t="shared" si="8"/>
        <v>3156896.4751613773</v>
      </c>
    </row>
    <row r="147" spans="1:4" x14ac:dyDescent="0.35">
      <c r="A147" s="8">
        <v>141</v>
      </c>
      <c r="B147" s="22">
        <f t="shared" si="6"/>
        <v>23676.723563710351</v>
      </c>
      <c r="C147" s="22">
        <f t="shared" si="7"/>
        <v>21309.574228798301</v>
      </c>
      <c r="D147" s="20">
        <f t="shared" si="8"/>
        <v>3135586.9009325788</v>
      </c>
    </row>
    <row r="148" spans="1:4" x14ac:dyDescent="0.35">
      <c r="A148" s="8">
        <v>142</v>
      </c>
      <c r="B148" s="22">
        <f t="shared" si="6"/>
        <v>23516.901756994364</v>
      </c>
      <c r="C148" s="22">
        <f t="shared" si="7"/>
        <v>21469.396035514288</v>
      </c>
      <c r="D148" s="20">
        <f t="shared" si="8"/>
        <v>3114117.5048970645</v>
      </c>
    </row>
    <row r="149" spans="1:4" x14ac:dyDescent="0.35">
      <c r="A149" s="8">
        <v>143</v>
      </c>
      <c r="B149" s="22">
        <f t="shared" si="6"/>
        <v>23355.881286728003</v>
      </c>
      <c r="C149" s="22">
        <f t="shared" si="7"/>
        <v>21630.416505780646</v>
      </c>
      <c r="D149" s="20">
        <f t="shared" si="8"/>
        <v>3092487.088391284</v>
      </c>
    </row>
    <row r="150" spans="1:4" x14ac:dyDescent="0.35">
      <c r="A150" s="8">
        <v>144</v>
      </c>
      <c r="B150" s="22">
        <f t="shared" si="6"/>
        <v>23193.653162934654</v>
      </c>
      <c r="C150" s="22">
        <f t="shared" si="7"/>
        <v>21792.644629574002</v>
      </c>
      <c r="D150" s="20">
        <f t="shared" si="8"/>
        <v>3070694.4437617101</v>
      </c>
    </row>
    <row r="151" spans="1:4" x14ac:dyDescent="0.35">
      <c r="A151" s="8">
        <v>145</v>
      </c>
      <c r="B151" s="22">
        <f t="shared" si="6"/>
        <v>23030.208328212844</v>
      </c>
      <c r="C151" s="22">
        <f t="shared" si="7"/>
        <v>21956.089464295805</v>
      </c>
      <c r="D151" s="20">
        <f t="shared" si="8"/>
        <v>3048738.3542974144</v>
      </c>
    </row>
    <row r="152" spans="1:4" x14ac:dyDescent="0.35">
      <c r="A152" s="8">
        <v>146</v>
      </c>
      <c r="B152" s="22">
        <f t="shared" si="6"/>
        <v>22865.537657230627</v>
      </c>
      <c r="C152" s="22">
        <f t="shared" si="7"/>
        <v>22120.760135278022</v>
      </c>
      <c r="D152" s="20">
        <f t="shared" si="8"/>
        <v>3026617.5941621363</v>
      </c>
    </row>
    <row r="153" spans="1:4" x14ac:dyDescent="0.35">
      <c r="A153" s="8">
        <v>147</v>
      </c>
      <c r="B153" s="22">
        <f t="shared" si="6"/>
        <v>22699.631956216042</v>
      </c>
      <c r="C153" s="22">
        <f t="shared" si="7"/>
        <v>22286.66583629261</v>
      </c>
      <c r="D153" s="20">
        <f t="shared" si="8"/>
        <v>3004330.9283258435</v>
      </c>
    </row>
    <row r="154" spans="1:4" x14ac:dyDescent="0.35">
      <c r="A154" s="8">
        <v>148</v>
      </c>
      <c r="B154" s="22">
        <f t="shared" si="6"/>
        <v>22532.48196244385</v>
      </c>
      <c r="C154" s="22">
        <f t="shared" si="7"/>
        <v>22453.815830064803</v>
      </c>
      <c r="D154" s="20">
        <f t="shared" si="8"/>
        <v>2981877.1124957786</v>
      </c>
    </row>
    <row r="155" spans="1:4" x14ac:dyDescent="0.35">
      <c r="A155" s="8">
        <v>149</v>
      </c>
      <c r="B155" s="22">
        <f t="shared" si="6"/>
        <v>22364.07834371836</v>
      </c>
      <c r="C155" s="22">
        <f t="shared" si="7"/>
        <v>22622.219448790293</v>
      </c>
      <c r="D155" s="20">
        <f t="shared" si="8"/>
        <v>2959254.8930469882</v>
      </c>
    </row>
    <row r="156" spans="1:4" x14ac:dyDescent="0.35">
      <c r="A156" s="8">
        <v>150</v>
      </c>
      <c r="B156" s="22">
        <f t="shared" si="6"/>
        <v>22194.41169785244</v>
      </c>
      <c r="C156" s="22">
        <f t="shared" si="7"/>
        <v>22791.88609465622</v>
      </c>
      <c r="D156" s="20">
        <f t="shared" si="8"/>
        <v>2936463.0069523319</v>
      </c>
    </row>
    <row r="157" spans="1:4" x14ac:dyDescent="0.35">
      <c r="A157" s="8">
        <v>151</v>
      </c>
      <c r="B157" s="22">
        <f t="shared" si="6"/>
        <v>22023.472552142517</v>
      </c>
      <c r="C157" s="22">
        <f t="shared" si="7"/>
        <v>22962.825240366135</v>
      </c>
      <c r="D157" s="20">
        <f t="shared" si="8"/>
        <v>2913500.1817119657</v>
      </c>
    </row>
    <row r="158" spans="1:4" x14ac:dyDescent="0.35">
      <c r="A158" s="8">
        <v>152</v>
      </c>
      <c r="B158" s="22">
        <f t="shared" si="6"/>
        <v>21851.251362839768</v>
      </c>
      <c r="C158" s="22">
        <f t="shared" si="7"/>
        <v>23135.046429668881</v>
      </c>
      <c r="D158" s="20">
        <f t="shared" si="8"/>
        <v>2890365.1352822967</v>
      </c>
    </row>
    <row r="159" spans="1:4" x14ac:dyDescent="0.35">
      <c r="A159" s="8">
        <v>153</v>
      </c>
      <c r="B159" s="22">
        <f t="shared" si="6"/>
        <v>21677.738514617249</v>
      </c>
      <c r="C159" s="22">
        <f t="shared" si="7"/>
        <v>23308.559277891403</v>
      </c>
      <c r="D159" s="20">
        <f t="shared" si="8"/>
        <v>2867056.5760044055</v>
      </c>
    </row>
    <row r="160" spans="1:4" x14ac:dyDescent="0.35">
      <c r="A160" s="8">
        <v>154</v>
      </c>
      <c r="B160" s="22">
        <f t="shared" si="6"/>
        <v>21502.924320033064</v>
      </c>
      <c r="C160" s="22">
        <f t="shared" si="7"/>
        <v>23483.373472475585</v>
      </c>
      <c r="D160" s="20">
        <f t="shared" si="8"/>
        <v>2843573.2025319301</v>
      </c>
    </row>
    <row r="161" spans="1:4" x14ac:dyDescent="0.35">
      <c r="A161" s="8">
        <v>155</v>
      </c>
      <c r="B161" s="22">
        <f t="shared" si="6"/>
        <v>21326.799018989495</v>
      </c>
      <c r="C161" s="22">
        <f t="shared" si="7"/>
        <v>23659.498773519153</v>
      </c>
      <c r="D161" s="20">
        <f t="shared" si="8"/>
        <v>2819913.7037584111</v>
      </c>
    </row>
    <row r="162" spans="1:4" x14ac:dyDescent="0.35">
      <c r="A162" s="8">
        <v>156</v>
      </c>
      <c r="B162" s="22">
        <f t="shared" si="6"/>
        <v>21149.352778188102</v>
      </c>
      <c r="C162" s="22">
        <f t="shared" si="7"/>
        <v>23836.945014320543</v>
      </c>
      <c r="D162" s="20">
        <f t="shared" si="8"/>
        <v>2796076.7587440908</v>
      </c>
    </row>
    <row r="163" spans="1:4" x14ac:dyDescent="0.35">
      <c r="A163" s="8">
        <v>157</v>
      </c>
      <c r="B163" s="22">
        <f t="shared" si="6"/>
        <v>20970.575690580703</v>
      </c>
      <c r="C163" s="22">
        <f t="shared" si="7"/>
        <v>24015.72210192795</v>
      </c>
      <c r="D163" s="20">
        <f t="shared" si="8"/>
        <v>2772061.0366421631</v>
      </c>
    </row>
    <row r="164" spans="1:4" x14ac:dyDescent="0.35">
      <c r="A164" s="8">
        <v>158</v>
      </c>
      <c r="B164" s="22">
        <f t="shared" si="6"/>
        <v>20790.457774816241</v>
      </c>
      <c r="C164" s="22">
        <f t="shared" si="7"/>
        <v>24195.840017692408</v>
      </c>
      <c r="D164" s="20">
        <f t="shared" si="8"/>
        <v>2747865.1966244709</v>
      </c>
    </row>
    <row r="165" spans="1:4" x14ac:dyDescent="0.35">
      <c r="A165" s="8">
        <v>159</v>
      </c>
      <c r="B165" s="22">
        <f t="shared" si="6"/>
        <v>20608.988974683547</v>
      </c>
      <c r="C165" s="22">
        <f t="shared" si="7"/>
        <v>24377.308817825102</v>
      </c>
      <c r="D165" s="20">
        <f t="shared" si="8"/>
        <v>2723487.8878066456</v>
      </c>
    </row>
    <row r="166" spans="1:4" x14ac:dyDescent="0.35">
      <c r="A166" s="8">
        <v>160</v>
      </c>
      <c r="B166" s="22">
        <f t="shared" si="6"/>
        <v>20426.159158549857</v>
      </c>
      <c r="C166" s="22">
        <f t="shared" si="7"/>
        <v>24560.138633958788</v>
      </c>
      <c r="D166" s="20">
        <f t="shared" si="8"/>
        <v>2698927.7491726866</v>
      </c>
    </row>
    <row r="167" spans="1:4" x14ac:dyDescent="0.35">
      <c r="A167" s="8">
        <v>161</v>
      </c>
      <c r="B167" s="22">
        <f t="shared" si="6"/>
        <v>20241.958118795163</v>
      </c>
      <c r="C167" s="22">
        <f t="shared" si="7"/>
        <v>24744.339673713486</v>
      </c>
      <c r="D167" s="20">
        <f t="shared" si="8"/>
        <v>2674183.4094989733</v>
      </c>
    </row>
    <row r="168" spans="1:4" x14ac:dyDescent="0.35">
      <c r="A168" s="8">
        <v>162</v>
      </c>
      <c r="B168" s="22">
        <f t="shared" si="6"/>
        <v>20056.375571242315</v>
      </c>
      <c r="C168" s="22">
        <f t="shared" si="7"/>
        <v>24929.922221266337</v>
      </c>
      <c r="D168" s="20">
        <f t="shared" si="8"/>
        <v>2649253.4872777071</v>
      </c>
    </row>
    <row r="169" spans="1:4" x14ac:dyDescent="0.35">
      <c r="A169" s="8">
        <v>163</v>
      </c>
      <c r="B169" s="22">
        <f t="shared" si="6"/>
        <v>19869.401154582822</v>
      </c>
      <c r="C169" s="22">
        <f t="shared" si="7"/>
        <v>25116.896637925835</v>
      </c>
      <c r="D169" s="20">
        <f t="shared" si="8"/>
        <v>2624136.5906397812</v>
      </c>
    </row>
    <row r="170" spans="1:4" x14ac:dyDescent="0.35">
      <c r="A170" s="8">
        <v>164</v>
      </c>
      <c r="B170" s="22">
        <f t="shared" si="6"/>
        <v>19681.024429798377</v>
      </c>
      <c r="C170" s="22">
        <f t="shared" si="7"/>
        <v>25305.273362710275</v>
      </c>
      <c r="D170" s="20">
        <f t="shared" si="8"/>
        <v>2598831.3172770711</v>
      </c>
    </row>
    <row r="171" spans="1:4" x14ac:dyDescent="0.35">
      <c r="A171" s="8">
        <v>165</v>
      </c>
      <c r="B171" s="22">
        <f t="shared" si="6"/>
        <v>19491.234879578045</v>
      </c>
      <c r="C171" s="22">
        <f t="shared" si="7"/>
        <v>25495.062912930607</v>
      </c>
      <c r="D171" s="20">
        <f t="shared" si="8"/>
        <v>2573336.2543641403</v>
      </c>
    </row>
    <row r="172" spans="1:4" x14ac:dyDescent="0.35">
      <c r="A172" s="8">
        <v>166</v>
      </c>
      <c r="B172" s="22">
        <f t="shared" si="6"/>
        <v>19300.021907731068</v>
      </c>
      <c r="C172" s="22">
        <f t="shared" si="7"/>
        <v>25686.275884777588</v>
      </c>
      <c r="D172" s="20">
        <f t="shared" si="8"/>
        <v>2547649.9784793626</v>
      </c>
    </row>
    <row r="173" spans="1:4" x14ac:dyDescent="0.35">
      <c r="A173" s="8">
        <v>167</v>
      </c>
      <c r="B173" s="22">
        <f t="shared" si="6"/>
        <v>19107.374838595235</v>
      </c>
      <c r="C173" s="22">
        <f t="shared" si="7"/>
        <v>25878.922953913414</v>
      </c>
      <c r="D173" s="20">
        <f t="shared" si="8"/>
        <v>2521771.0555254491</v>
      </c>
    </row>
    <row r="174" spans="1:4" x14ac:dyDescent="0.35">
      <c r="A174" s="8">
        <v>168</v>
      </c>
      <c r="B174" s="22">
        <f t="shared" si="6"/>
        <v>18913.282916440887</v>
      </c>
      <c r="C174" s="22">
        <f t="shared" si="7"/>
        <v>26073.014876067762</v>
      </c>
      <c r="D174" s="20">
        <f t="shared" si="8"/>
        <v>2495698.0406493815</v>
      </c>
    </row>
    <row r="175" spans="1:4" x14ac:dyDescent="0.35">
      <c r="A175" s="8">
        <v>169</v>
      </c>
      <c r="B175" s="22">
        <f t="shared" si="6"/>
        <v>18717.735304870377</v>
      </c>
      <c r="C175" s="22">
        <f t="shared" si="7"/>
        <v>26268.562487638275</v>
      </c>
      <c r="D175" s="20">
        <f t="shared" si="8"/>
        <v>2469429.4781617434</v>
      </c>
    </row>
    <row r="176" spans="1:4" x14ac:dyDescent="0.35">
      <c r="A176" s="8">
        <v>170</v>
      </c>
      <c r="B176" s="22">
        <f t="shared" si="6"/>
        <v>18520.721086213092</v>
      </c>
      <c r="C176" s="22">
        <f t="shared" si="7"/>
        <v>26465.576706295564</v>
      </c>
      <c r="D176" s="20">
        <f t="shared" si="8"/>
        <v>2442963.901455448</v>
      </c>
    </row>
    <row r="177" spans="1:4" x14ac:dyDescent="0.35">
      <c r="A177" s="8">
        <v>171</v>
      </c>
      <c r="B177" s="22">
        <f t="shared" si="6"/>
        <v>18322.229260915876</v>
      </c>
      <c r="C177" s="22">
        <f t="shared" si="7"/>
        <v>26664.068531592777</v>
      </c>
      <c r="D177" s="20">
        <f t="shared" si="8"/>
        <v>2416299.8329238552</v>
      </c>
    </row>
    <row r="178" spans="1:4" x14ac:dyDescent="0.35">
      <c r="A178" s="8">
        <v>172</v>
      </c>
      <c r="B178" s="22">
        <f t="shared" si="6"/>
        <v>18122.248746928926</v>
      </c>
      <c r="C178" s="22">
        <f t="shared" si="7"/>
        <v>26864.049045579726</v>
      </c>
      <c r="D178" s="20">
        <f t="shared" si="8"/>
        <v>2389435.7838782757</v>
      </c>
    </row>
    <row r="179" spans="1:4" x14ac:dyDescent="0.35">
      <c r="A179" s="8">
        <v>173</v>
      </c>
      <c r="B179" s="22">
        <f t="shared" si="6"/>
        <v>17920.76837908708</v>
      </c>
      <c r="C179" s="22">
        <f t="shared" si="7"/>
        <v>27065.529413421573</v>
      </c>
      <c r="D179" s="20">
        <f t="shared" si="8"/>
        <v>2362370.254464854</v>
      </c>
    </row>
    <row r="180" spans="1:4" x14ac:dyDescent="0.35">
      <c r="A180" s="8">
        <v>174</v>
      </c>
      <c r="B180" s="22">
        <f t="shared" si="6"/>
        <v>17717.776908486419</v>
      </c>
      <c r="C180" s="22">
        <f t="shared" si="7"/>
        <v>27268.520884022233</v>
      </c>
      <c r="D180" s="20">
        <f t="shared" si="8"/>
        <v>2335101.7335808319</v>
      </c>
    </row>
    <row r="181" spans="1:4" x14ac:dyDescent="0.35">
      <c r="A181" s="8">
        <v>175</v>
      </c>
      <c r="B181" s="22">
        <f t="shared" si="6"/>
        <v>17513.263001856252</v>
      </c>
      <c r="C181" s="22">
        <f t="shared" si="7"/>
        <v>27473.0347906524</v>
      </c>
      <c r="D181" s="20">
        <f t="shared" si="8"/>
        <v>2307628.6987901796</v>
      </c>
    </row>
    <row r="182" spans="1:4" x14ac:dyDescent="0.35">
      <c r="A182" s="8">
        <v>176</v>
      </c>
      <c r="B182" s="22">
        <f t="shared" si="6"/>
        <v>17307.215240926358</v>
      </c>
      <c r="C182" s="22">
        <f t="shared" si="7"/>
        <v>27679.082551582291</v>
      </c>
      <c r="D182" s="20">
        <f t="shared" si="8"/>
        <v>2279949.6162385973</v>
      </c>
    </row>
    <row r="183" spans="1:4" x14ac:dyDescent="0.35">
      <c r="A183" s="8">
        <v>177</v>
      </c>
      <c r="B183" s="22">
        <f t="shared" si="6"/>
        <v>17099.622121789493</v>
      </c>
      <c r="C183" s="22">
        <f t="shared" si="7"/>
        <v>27886.67567071916</v>
      </c>
      <c r="D183" s="20">
        <f t="shared" si="8"/>
        <v>2252062.9405678781</v>
      </c>
    </row>
    <row r="184" spans="1:4" x14ac:dyDescent="0.35">
      <c r="A184" s="8">
        <v>178</v>
      </c>
      <c r="B184" s="22">
        <f t="shared" si="6"/>
        <v>16890.472054259095</v>
      </c>
      <c r="C184" s="22">
        <f t="shared" si="7"/>
        <v>28095.825738249554</v>
      </c>
      <c r="D184" s="20">
        <f t="shared" si="8"/>
        <v>2223967.1148296287</v>
      </c>
    </row>
    <row r="185" spans="1:4" x14ac:dyDescent="0.35">
      <c r="A185" s="8">
        <v>179</v>
      </c>
      <c r="B185" s="22">
        <f t="shared" si="6"/>
        <v>16679.753361222225</v>
      </c>
      <c r="C185" s="22">
        <f t="shared" si="7"/>
        <v>28306.544431286427</v>
      </c>
      <c r="D185" s="20">
        <f t="shared" si="8"/>
        <v>2195660.5703983423</v>
      </c>
    </row>
    <row r="186" spans="1:4" x14ac:dyDescent="0.35">
      <c r="A186" s="8">
        <v>180</v>
      </c>
      <c r="B186" s="22">
        <f t="shared" si="6"/>
        <v>16467.454277987581</v>
      </c>
      <c r="C186" s="22">
        <f t="shared" si="7"/>
        <v>28518.843514521075</v>
      </c>
      <c r="D186" s="20">
        <f t="shared" si="8"/>
        <v>2167141.7268838212</v>
      </c>
    </row>
    <row r="187" spans="1:4" x14ac:dyDescent="0.35">
      <c r="A187" s="8">
        <v>181</v>
      </c>
      <c r="B187" s="22">
        <f t="shared" si="6"/>
        <v>16253.562951628668</v>
      </c>
      <c r="C187" s="22">
        <f t="shared" si="7"/>
        <v>28732.734840879981</v>
      </c>
      <c r="D187" s="20">
        <f t="shared" si="8"/>
        <v>2138408.992042941</v>
      </c>
    </row>
    <row r="188" spans="1:4" x14ac:dyDescent="0.35">
      <c r="A188" s="8">
        <v>182</v>
      </c>
      <c r="B188" s="22">
        <f t="shared" si="6"/>
        <v>16038.067440322067</v>
      </c>
      <c r="C188" s="22">
        <f t="shared" si="7"/>
        <v>28948.23035218658</v>
      </c>
      <c r="D188" s="20">
        <f t="shared" si="8"/>
        <v>2109460.7616907544</v>
      </c>
    </row>
    <row r="189" spans="1:4" x14ac:dyDescent="0.35">
      <c r="A189" s="8">
        <v>183</v>
      </c>
      <c r="B189" s="22">
        <f t="shared" si="6"/>
        <v>15820.955712680672</v>
      </c>
      <c r="C189" s="22">
        <f t="shared" si="7"/>
        <v>29165.34207982798</v>
      </c>
      <c r="D189" s="20">
        <f t="shared" si="8"/>
        <v>2080295.4196109264</v>
      </c>
    </row>
    <row r="190" spans="1:4" x14ac:dyDescent="0.35">
      <c r="A190" s="8">
        <v>184</v>
      </c>
      <c r="B190" s="22">
        <f t="shared" si="6"/>
        <v>15602.215647081959</v>
      </c>
      <c r="C190" s="22">
        <f t="shared" si="7"/>
        <v>29384.082145426692</v>
      </c>
      <c r="D190" s="20">
        <f t="shared" si="8"/>
        <v>2050911.3374654998</v>
      </c>
    </row>
    <row r="191" spans="1:4" x14ac:dyDescent="0.35">
      <c r="A191" s="8">
        <v>185</v>
      </c>
      <c r="B191" s="22">
        <f t="shared" si="6"/>
        <v>15381.83503099126</v>
      </c>
      <c r="C191" s="22">
        <f t="shared" si="7"/>
        <v>29604.462761517389</v>
      </c>
      <c r="D191" s="20">
        <f t="shared" si="8"/>
        <v>2021306.8747039824</v>
      </c>
    </row>
    <row r="192" spans="1:4" x14ac:dyDescent="0.35">
      <c r="A192" s="8">
        <v>186</v>
      </c>
      <c r="B192" s="22">
        <f t="shared" si="6"/>
        <v>15159.801560279881</v>
      </c>
      <c r="C192" s="22">
        <f t="shared" si="7"/>
        <v>29826.496232228776</v>
      </c>
      <c r="D192" s="20">
        <f t="shared" si="8"/>
        <v>1991480.3784717536</v>
      </c>
    </row>
    <row r="193" spans="1:4" x14ac:dyDescent="0.35">
      <c r="A193" s="8">
        <v>187</v>
      </c>
      <c r="B193" s="22">
        <f t="shared" si="6"/>
        <v>14936.102838538163</v>
      </c>
      <c r="C193" s="22">
        <f t="shared" si="7"/>
        <v>30050.194953970487</v>
      </c>
      <c r="D193" s="20">
        <f t="shared" si="8"/>
        <v>1961430.1835177832</v>
      </c>
    </row>
    <row r="194" spans="1:4" x14ac:dyDescent="0.35">
      <c r="A194" s="8">
        <v>188</v>
      </c>
      <c r="B194" s="22">
        <f t="shared" si="6"/>
        <v>14710.726376383385</v>
      </c>
      <c r="C194" s="22">
        <f t="shared" si="7"/>
        <v>30275.571416125262</v>
      </c>
      <c r="D194" s="20">
        <f t="shared" si="8"/>
        <v>1931154.612101658</v>
      </c>
    </row>
    <row r="195" spans="1:4" x14ac:dyDescent="0.35">
      <c r="A195" s="8">
        <v>189</v>
      </c>
      <c r="B195" s="22">
        <f t="shared" si="6"/>
        <v>14483.659590762447</v>
      </c>
      <c r="C195" s="22">
        <f t="shared" si="7"/>
        <v>30502.638201746206</v>
      </c>
      <c r="D195" s="20">
        <f t="shared" si="8"/>
        <v>1900651.9738999119</v>
      </c>
    </row>
    <row r="196" spans="1:4" x14ac:dyDescent="0.35">
      <c r="A196" s="8">
        <v>190</v>
      </c>
      <c r="B196" s="22">
        <f t="shared" si="6"/>
        <v>14254.889804249351</v>
      </c>
      <c r="C196" s="22">
        <f t="shared" si="7"/>
        <v>30731.4079882593</v>
      </c>
      <c r="D196" s="20">
        <f t="shared" si="8"/>
        <v>1869920.5659116525</v>
      </c>
    </row>
    <row r="197" spans="1:4" x14ac:dyDescent="0.35">
      <c r="A197" s="8">
        <v>191</v>
      </c>
      <c r="B197" s="22">
        <f t="shared" si="6"/>
        <v>14024.404244337404</v>
      </c>
      <c r="C197" s="22">
        <f t="shared" si="7"/>
        <v>30961.893548171247</v>
      </c>
      <c r="D197" s="20">
        <f t="shared" si="8"/>
        <v>1838958.6723634813</v>
      </c>
    </row>
    <row r="198" spans="1:4" x14ac:dyDescent="0.35">
      <c r="A198" s="8">
        <v>192</v>
      </c>
      <c r="B198" s="22">
        <f t="shared" si="6"/>
        <v>13792.190042726123</v>
      </c>
      <c r="C198" s="22">
        <f t="shared" si="7"/>
        <v>31194.107749782532</v>
      </c>
      <c r="D198" s="20">
        <f t="shared" si="8"/>
        <v>1807764.5646136987</v>
      </c>
    </row>
    <row r="199" spans="1:4" x14ac:dyDescent="0.35">
      <c r="A199" s="8">
        <v>193</v>
      </c>
      <c r="B199" s="22">
        <f t="shared" si="6"/>
        <v>13558.234234602751</v>
      </c>
      <c r="C199" s="22">
        <f t="shared" si="7"/>
        <v>31428.063557905898</v>
      </c>
      <c r="D199" s="20">
        <f t="shared" si="8"/>
        <v>1776336.5010557929</v>
      </c>
    </row>
    <row r="200" spans="1:4" x14ac:dyDescent="0.35">
      <c r="A200" s="8">
        <v>194</v>
      </c>
      <c r="B200" s="22">
        <f t="shared" si="6"/>
        <v>13322.523757918458</v>
      </c>
      <c r="C200" s="22">
        <f t="shared" si="7"/>
        <v>31663.774034590198</v>
      </c>
      <c r="D200" s="20">
        <f t="shared" si="8"/>
        <v>1744672.7270212027</v>
      </c>
    </row>
    <row r="201" spans="1:4" x14ac:dyDescent="0.35">
      <c r="A201" s="8">
        <v>195</v>
      </c>
      <c r="B201" s="22">
        <f t="shared" ref="B201:B246" si="9">IPMT(0.75%,A201,240,-5000000)</f>
        <v>13085.045452659029</v>
      </c>
      <c r="C201" s="22">
        <f t="shared" ref="C201:C246" si="10">PPMT(0.75%,A201,240,-5000000)</f>
        <v>31901.25233984962</v>
      </c>
      <c r="D201" s="20">
        <f t="shared" ref="D201:D246" si="11">D200-C201</f>
        <v>1712771.474681353</v>
      </c>
    </row>
    <row r="202" spans="1:4" x14ac:dyDescent="0.35">
      <c r="A202" s="8">
        <v>196</v>
      </c>
      <c r="B202" s="22">
        <f t="shared" si="9"/>
        <v>12845.786060110158</v>
      </c>
      <c r="C202" s="22">
        <f t="shared" si="10"/>
        <v>32140.511732398496</v>
      </c>
      <c r="D202" s="20">
        <f t="shared" si="11"/>
        <v>1680630.9629489544</v>
      </c>
    </row>
    <row r="203" spans="1:4" x14ac:dyDescent="0.35">
      <c r="A203" s="8">
        <v>197</v>
      </c>
      <c r="B203" s="22">
        <f t="shared" si="9"/>
        <v>12604.732222117169</v>
      </c>
      <c r="C203" s="22">
        <f t="shared" si="10"/>
        <v>32381.565570391485</v>
      </c>
      <c r="D203" s="20">
        <f t="shared" si="11"/>
        <v>1648249.3973785629</v>
      </c>
    </row>
    <row r="204" spans="1:4" x14ac:dyDescent="0.35">
      <c r="A204" s="8">
        <v>198</v>
      </c>
      <c r="B204" s="22">
        <f t="shared" si="9"/>
        <v>12361.870480339236</v>
      </c>
      <c r="C204" s="22">
        <f t="shared" si="10"/>
        <v>32624.427312169417</v>
      </c>
      <c r="D204" s="20">
        <f t="shared" si="11"/>
        <v>1615624.9700663935</v>
      </c>
    </row>
    <row r="205" spans="1:4" x14ac:dyDescent="0.35">
      <c r="A205" s="8">
        <v>199</v>
      </c>
      <c r="B205" s="22">
        <f t="shared" si="9"/>
        <v>12117.187275497961</v>
      </c>
      <c r="C205" s="22">
        <f t="shared" si="10"/>
        <v>32869.110517010682</v>
      </c>
      <c r="D205" s="20">
        <f t="shared" si="11"/>
        <v>1582755.8595493827</v>
      </c>
    </row>
    <row r="206" spans="1:4" x14ac:dyDescent="0.35">
      <c r="A206" s="8">
        <v>200</v>
      </c>
      <c r="B206" s="22">
        <f t="shared" si="9"/>
        <v>11870.668946620384</v>
      </c>
      <c r="C206" s="22">
        <f t="shared" si="10"/>
        <v>33115.62884588827</v>
      </c>
      <c r="D206" s="20">
        <f t="shared" si="11"/>
        <v>1549640.2307034945</v>
      </c>
    </row>
    <row r="207" spans="1:4" x14ac:dyDescent="0.35">
      <c r="A207" s="8">
        <v>201</v>
      </c>
      <c r="B207" s="22">
        <f t="shared" si="9"/>
        <v>11622.30173027622</v>
      </c>
      <c r="C207" s="22">
        <f t="shared" si="10"/>
        <v>33363.996062232429</v>
      </c>
      <c r="D207" s="20">
        <f t="shared" si="11"/>
        <v>1516276.2346412621</v>
      </c>
    </row>
    <row r="208" spans="1:4" x14ac:dyDescent="0.35">
      <c r="A208" s="8">
        <v>202</v>
      </c>
      <c r="B208" s="22">
        <f t="shared" si="9"/>
        <v>11372.07175980948</v>
      </c>
      <c r="C208" s="22">
        <f t="shared" si="10"/>
        <v>33614.226032699167</v>
      </c>
      <c r="D208" s="20">
        <f t="shared" si="11"/>
        <v>1482662.0086085629</v>
      </c>
    </row>
    <row r="209" spans="1:4" x14ac:dyDescent="0.35">
      <c r="A209" s="8">
        <v>203</v>
      </c>
      <c r="B209" s="22">
        <f t="shared" si="9"/>
        <v>11119.965064564236</v>
      </c>
      <c r="C209" s="22">
        <f t="shared" si="10"/>
        <v>33866.33272794442</v>
      </c>
      <c r="D209" s="20">
        <f t="shared" si="11"/>
        <v>1448795.6758806184</v>
      </c>
    </row>
    <row r="210" spans="1:4" x14ac:dyDescent="0.35">
      <c r="A210" s="8">
        <v>204</v>
      </c>
      <c r="B210" s="22">
        <f t="shared" si="9"/>
        <v>10865.967569104652</v>
      </c>
      <c r="C210" s="22">
        <f t="shared" si="10"/>
        <v>34120.330223404002</v>
      </c>
      <c r="D210" s="20">
        <f t="shared" si="11"/>
        <v>1414675.3456572143</v>
      </c>
    </row>
    <row r="211" spans="1:4" x14ac:dyDescent="0.35">
      <c r="A211" s="8">
        <v>205</v>
      </c>
      <c r="B211" s="22">
        <f t="shared" si="9"/>
        <v>10610.06509242912</v>
      </c>
      <c r="C211" s="22">
        <f t="shared" si="10"/>
        <v>34376.232700079534</v>
      </c>
      <c r="D211" s="20">
        <f t="shared" si="11"/>
        <v>1380299.1129571348</v>
      </c>
    </row>
    <row r="212" spans="1:4" x14ac:dyDescent="0.35">
      <c r="A212" s="8">
        <v>206</v>
      </c>
      <c r="B212" s="22">
        <f t="shared" si="9"/>
        <v>10352.243347178523</v>
      </c>
      <c r="C212" s="22">
        <f t="shared" si="10"/>
        <v>34634.054445330126</v>
      </c>
      <c r="D212" s="20">
        <f t="shared" si="11"/>
        <v>1345665.0585118048</v>
      </c>
    </row>
    <row r="213" spans="1:4" x14ac:dyDescent="0.35">
      <c r="A213" s="8">
        <v>207</v>
      </c>
      <c r="B213" s="22">
        <f t="shared" si="9"/>
        <v>10092.487938838547</v>
      </c>
      <c r="C213" s="22">
        <f t="shared" si="10"/>
        <v>34893.8098536701</v>
      </c>
      <c r="D213" s="20">
        <f t="shared" si="11"/>
        <v>1310771.2486581346</v>
      </c>
    </row>
    <row r="214" spans="1:4" x14ac:dyDescent="0.35">
      <c r="A214" s="8">
        <v>208</v>
      </c>
      <c r="B214" s="22">
        <f t="shared" si="9"/>
        <v>9830.7843649360238</v>
      </c>
      <c r="C214" s="22">
        <f t="shared" si="10"/>
        <v>35155.51342757263</v>
      </c>
      <c r="D214" s="20">
        <f t="shared" si="11"/>
        <v>1275615.735230562</v>
      </c>
    </row>
    <row r="215" spans="1:4" x14ac:dyDescent="0.35">
      <c r="A215" s="8">
        <v>209</v>
      </c>
      <c r="B215" s="22">
        <f t="shared" si="9"/>
        <v>9567.1180142292269</v>
      </c>
      <c r="C215" s="22">
        <f t="shared" si="10"/>
        <v>35419.179778279424</v>
      </c>
      <c r="D215" s="20">
        <f t="shared" si="11"/>
        <v>1240196.5554522825</v>
      </c>
    </row>
    <row r="216" spans="1:4" x14ac:dyDescent="0.35">
      <c r="A216" s="8">
        <v>210</v>
      </c>
      <c r="B216" s="22">
        <f t="shared" si="9"/>
        <v>9301.4741658921321</v>
      </c>
      <c r="C216" s="22">
        <f t="shared" si="10"/>
        <v>35684.823626616519</v>
      </c>
      <c r="D216" s="20">
        <f t="shared" si="11"/>
        <v>1204511.731825666</v>
      </c>
    </row>
    <row r="217" spans="1:4" x14ac:dyDescent="0.35">
      <c r="A217" s="8">
        <v>211</v>
      </c>
      <c r="B217" s="22">
        <f t="shared" si="9"/>
        <v>9033.8379886925086</v>
      </c>
      <c r="C217" s="22">
        <f t="shared" si="10"/>
        <v>35952.459803816149</v>
      </c>
      <c r="D217" s="20">
        <f t="shared" si="11"/>
        <v>1168559.2720218499</v>
      </c>
    </row>
    <row r="218" spans="1:4" x14ac:dyDescent="0.35">
      <c r="A218" s="8">
        <v>212</v>
      </c>
      <c r="B218" s="22">
        <f t="shared" si="9"/>
        <v>8764.1945401638859</v>
      </c>
      <c r="C218" s="22">
        <f t="shared" si="10"/>
        <v>36222.103252344765</v>
      </c>
      <c r="D218" s="20">
        <f t="shared" si="11"/>
        <v>1132337.1687695051</v>
      </c>
    </row>
    <row r="219" spans="1:4" x14ac:dyDescent="0.35">
      <c r="A219" s="8">
        <v>213</v>
      </c>
      <c r="B219" s="22">
        <f t="shared" si="9"/>
        <v>8492.5287657713016</v>
      </c>
      <c r="C219" s="22">
        <f t="shared" si="10"/>
        <v>36493.769026737355</v>
      </c>
      <c r="D219" s="20">
        <f t="shared" si="11"/>
        <v>1095843.3997427677</v>
      </c>
    </row>
    <row r="220" spans="1:4" x14ac:dyDescent="0.35">
      <c r="A220" s="8">
        <v>214</v>
      </c>
      <c r="B220" s="22">
        <f t="shared" si="9"/>
        <v>8218.8254980707698</v>
      </c>
      <c r="C220" s="22">
        <f t="shared" si="10"/>
        <v>36767.472294437881</v>
      </c>
      <c r="D220" s="20">
        <f t="shared" si="11"/>
        <v>1059075.9274483297</v>
      </c>
    </row>
    <row r="221" spans="1:4" x14ac:dyDescent="0.35">
      <c r="A221" s="8">
        <v>215</v>
      </c>
      <c r="B221" s="22">
        <f t="shared" si="9"/>
        <v>7943.0694558624864</v>
      </c>
      <c r="C221" s="22">
        <f t="shared" si="10"/>
        <v>37043.228336646163</v>
      </c>
      <c r="D221" s="20">
        <f t="shared" si="11"/>
        <v>1022032.6991116835</v>
      </c>
    </row>
    <row r="222" spans="1:4" x14ac:dyDescent="0.35">
      <c r="A222" s="8">
        <v>216</v>
      </c>
      <c r="B222" s="22">
        <f t="shared" si="9"/>
        <v>7665.2452433376402</v>
      </c>
      <c r="C222" s="22">
        <f t="shared" si="10"/>
        <v>37321.052549171007</v>
      </c>
      <c r="D222" s="20">
        <f t="shared" si="11"/>
        <v>984711.6465625125</v>
      </c>
    </row>
    <row r="223" spans="1:4" x14ac:dyDescent="0.35">
      <c r="A223" s="8">
        <v>217</v>
      </c>
      <c r="B223" s="22">
        <f t="shared" si="9"/>
        <v>7385.3373492188575</v>
      </c>
      <c r="C223" s="22">
        <f t="shared" si="10"/>
        <v>37600.96044328979</v>
      </c>
      <c r="D223" s="20">
        <f t="shared" si="11"/>
        <v>947110.68611922266</v>
      </c>
    </row>
    <row r="224" spans="1:4" x14ac:dyDescent="0.35">
      <c r="A224" s="8">
        <v>218</v>
      </c>
      <c r="B224" s="22">
        <f t="shared" si="9"/>
        <v>7103.3301458941842</v>
      </c>
      <c r="C224" s="22">
        <f t="shared" si="10"/>
        <v>37882.967646614467</v>
      </c>
      <c r="D224" s="20">
        <f t="shared" si="11"/>
        <v>909227.71847260825</v>
      </c>
    </row>
    <row r="225" spans="1:4" x14ac:dyDescent="0.35">
      <c r="A225" s="8">
        <v>219</v>
      </c>
      <c r="B225" s="22">
        <f t="shared" si="9"/>
        <v>6819.2078885445753</v>
      </c>
      <c r="C225" s="22">
        <f t="shared" si="10"/>
        <v>38167.089903964072</v>
      </c>
      <c r="D225" s="20">
        <f t="shared" si="11"/>
        <v>871060.62856864417</v>
      </c>
    </row>
    <row r="226" spans="1:4" x14ac:dyDescent="0.35">
      <c r="A226" s="8">
        <v>220</v>
      </c>
      <c r="B226" s="22">
        <f t="shared" si="9"/>
        <v>6532.9547142648453</v>
      </c>
      <c r="C226" s="22">
        <f t="shared" si="10"/>
        <v>38453.343078243808</v>
      </c>
      <c r="D226" s="20">
        <f t="shared" si="11"/>
        <v>832607.28549040039</v>
      </c>
    </row>
    <row r="227" spans="1:4" x14ac:dyDescent="0.35">
      <c r="A227" s="8">
        <v>221</v>
      </c>
      <c r="B227" s="22">
        <f t="shared" si="9"/>
        <v>6244.554641178016</v>
      </c>
      <c r="C227" s="22">
        <f t="shared" si="10"/>
        <v>38741.743151330636</v>
      </c>
      <c r="D227" s="20">
        <f t="shared" si="11"/>
        <v>793865.54233906977</v>
      </c>
    </row>
    <row r="228" spans="1:4" x14ac:dyDescent="0.35">
      <c r="A228" s="8">
        <v>222</v>
      </c>
      <c r="B228" s="22">
        <f t="shared" si="9"/>
        <v>5953.9915675430366</v>
      </c>
      <c r="C228" s="22">
        <f t="shared" si="10"/>
        <v>39032.306224965614</v>
      </c>
      <c r="D228" s="20">
        <f t="shared" si="11"/>
        <v>754833.23611410416</v>
      </c>
    </row>
    <row r="229" spans="1:4" x14ac:dyDescent="0.35">
      <c r="A229" s="8">
        <v>223</v>
      </c>
      <c r="B229" s="22">
        <f t="shared" si="9"/>
        <v>5661.2492708557938</v>
      </c>
      <c r="C229" s="22">
        <f t="shared" si="10"/>
        <v>39325.048521652854</v>
      </c>
      <c r="D229" s="20">
        <f t="shared" si="11"/>
        <v>715508.18759245134</v>
      </c>
    </row>
    <row r="230" spans="1:4" x14ac:dyDescent="0.35">
      <c r="A230" s="8">
        <v>224</v>
      </c>
      <c r="B230" s="22">
        <f t="shared" si="9"/>
        <v>5366.3114069433977</v>
      </c>
      <c r="C230" s="22">
        <f t="shared" si="10"/>
        <v>39619.986385565258</v>
      </c>
      <c r="D230" s="20">
        <f t="shared" si="11"/>
        <v>675888.20120688609</v>
      </c>
    </row>
    <row r="231" spans="1:4" x14ac:dyDescent="0.35">
      <c r="A231" s="8">
        <v>225</v>
      </c>
      <c r="B231" s="22">
        <f t="shared" si="9"/>
        <v>5069.1615090516589</v>
      </c>
      <c r="C231" s="22">
        <f t="shared" si="10"/>
        <v>39917.136283456988</v>
      </c>
      <c r="D231" s="20">
        <f t="shared" si="11"/>
        <v>635971.06492342916</v>
      </c>
    </row>
    <row r="232" spans="1:4" x14ac:dyDescent="0.35">
      <c r="A232" s="8">
        <v>226</v>
      </c>
      <c r="B232" s="22">
        <f t="shared" si="9"/>
        <v>4769.7829869257321</v>
      </c>
      <c r="C232" s="22">
        <f t="shared" si="10"/>
        <v>40216.51480558292</v>
      </c>
      <c r="D232" s="20">
        <f t="shared" si="11"/>
        <v>595754.55011784623</v>
      </c>
    </row>
    <row r="233" spans="1:4" x14ac:dyDescent="0.35">
      <c r="A233" s="8">
        <v>227</v>
      </c>
      <c r="B233" s="22">
        <f t="shared" si="9"/>
        <v>4468.1591258838598</v>
      </c>
      <c r="C233" s="22">
        <f t="shared" si="10"/>
        <v>40518.138666624793</v>
      </c>
      <c r="D233" s="20">
        <f t="shared" si="11"/>
        <v>555236.41145122144</v>
      </c>
    </row>
    <row r="234" spans="1:4" x14ac:dyDescent="0.35">
      <c r="A234" s="8">
        <v>228</v>
      </c>
      <c r="B234" s="22">
        <f t="shared" si="9"/>
        <v>4164.2730858841751</v>
      </c>
      <c r="C234" s="22">
        <f t="shared" si="10"/>
        <v>40822.024706624477</v>
      </c>
      <c r="D234" s="20">
        <f t="shared" si="11"/>
        <v>514414.386744597</v>
      </c>
    </row>
    <row r="235" spans="1:4" x14ac:dyDescent="0.35">
      <c r="A235" s="8">
        <v>229</v>
      </c>
      <c r="B235" s="22">
        <f t="shared" si="9"/>
        <v>3858.1079005844904</v>
      </c>
      <c r="C235" s="22">
        <f t="shared" si="10"/>
        <v>41128.189891924158</v>
      </c>
      <c r="D235" s="20">
        <f t="shared" si="11"/>
        <v>473286.19685267285</v>
      </c>
    </row>
    <row r="236" spans="1:4" x14ac:dyDescent="0.35">
      <c r="A236" s="8">
        <v>230</v>
      </c>
      <c r="B236" s="22">
        <f t="shared" si="9"/>
        <v>3549.6464763950589</v>
      </c>
      <c r="C236" s="22">
        <f t="shared" si="10"/>
        <v>41436.651316113588</v>
      </c>
      <c r="D236" s="20">
        <f t="shared" si="11"/>
        <v>431849.54553655925</v>
      </c>
    </row>
    <row r="237" spans="1:4" x14ac:dyDescent="0.35">
      <c r="A237" s="8">
        <v>231</v>
      </c>
      <c r="B237" s="22">
        <f t="shared" si="9"/>
        <v>3238.8715915242065</v>
      </c>
      <c r="C237" s="22">
        <f t="shared" si="10"/>
        <v>41747.426200984446</v>
      </c>
      <c r="D237" s="20">
        <f t="shared" si="11"/>
        <v>390102.1193355748</v>
      </c>
    </row>
    <row r="238" spans="1:4" x14ac:dyDescent="0.35">
      <c r="A238" s="8">
        <v>232</v>
      </c>
      <c r="B238" s="22">
        <f t="shared" si="9"/>
        <v>2925.7658950168229</v>
      </c>
      <c r="C238" s="22">
        <f t="shared" si="10"/>
        <v>42060.531897491834</v>
      </c>
      <c r="D238" s="20">
        <f t="shared" si="11"/>
        <v>348041.58743808296</v>
      </c>
    </row>
    <row r="239" spans="1:4" x14ac:dyDescent="0.35">
      <c r="A239" s="8">
        <v>233</v>
      </c>
      <c r="B239" s="22">
        <f t="shared" si="9"/>
        <v>2610.3119057856347</v>
      </c>
      <c r="C239" s="22">
        <f t="shared" si="10"/>
        <v>42375.985886723014</v>
      </c>
      <c r="D239" s="20">
        <f t="shared" si="11"/>
        <v>305665.60155135993</v>
      </c>
    </row>
    <row r="240" spans="1:4" x14ac:dyDescent="0.35">
      <c r="A240" s="8">
        <v>234</v>
      </c>
      <c r="B240" s="22">
        <f t="shared" si="9"/>
        <v>2292.4920116352118</v>
      </c>
      <c r="C240" s="22">
        <f t="shared" si="10"/>
        <v>42693.805780873437</v>
      </c>
      <c r="D240" s="20">
        <f t="shared" si="11"/>
        <v>262971.79577048647</v>
      </c>
    </row>
    <row r="241" spans="1:4" x14ac:dyDescent="0.35">
      <c r="A241" s="8">
        <v>235</v>
      </c>
      <c r="B241" s="22">
        <f t="shared" si="9"/>
        <v>1972.2884682786612</v>
      </c>
      <c r="C241" s="22">
        <f t="shared" si="10"/>
        <v>43014.009324229992</v>
      </c>
      <c r="D241" s="20">
        <f t="shared" si="11"/>
        <v>219957.78644625648</v>
      </c>
    </row>
    <row r="242" spans="1:4" x14ac:dyDescent="0.35">
      <c r="A242" s="8">
        <v>236</v>
      </c>
      <c r="B242" s="22">
        <f t="shared" si="9"/>
        <v>1649.6833983469364</v>
      </c>
      <c r="C242" s="22">
        <f t="shared" si="10"/>
        <v>43336.614394161719</v>
      </c>
      <c r="D242" s="20">
        <f t="shared" si="11"/>
        <v>176621.17205209477</v>
      </c>
    </row>
    <row r="243" spans="1:4" x14ac:dyDescent="0.35">
      <c r="A243" s="8">
        <v>237</v>
      </c>
      <c r="B243" s="22">
        <f t="shared" si="9"/>
        <v>1324.6587903907237</v>
      </c>
      <c r="C243" s="22">
        <f t="shared" si="10"/>
        <v>43661.639002117925</v>
      </c>
      <c r="D243" s="20">
        <f t="shared" si="11"/>
        <v>132959.53304997686</v>
      </c>
    </row>
    <row r="244" spans="1:4" x14ac:dyDescent="0.35">
      <c r="A244" s="8">
        <v>238</v>
      </c>
      <c r="B244" s="22">
        <f t="shared" si="9"/>
        <v>997.19649787483888</v>
      </c>
      <c r="C244" s="22">
        <f t="shared" si="10"/>
        <v>43989.101294633816</v>
      </c>
      <c r="D244" s="20">
        <f t="shared" si="11"/>
        <v>88970.431755343045</v>
      </c>
    </row>
    <row r="245" spans="1:4" x14ac:dyDescent="0.35">
      <c r="A245" s="8">
        <v>239</v>
      </c>
      <c r="B245" s="22">
        <f t="shared" si="9"/>
        <v>667.27823816508533</v>
      </c>
      <c r="C245" s="22">
        <f t="shared" si="10"/>
        <v>44319.019554343569</v>
      </c>
      <c r="D245" s="20">
        <f t="shared" si="11"/>
        <v>44651.412200999475</v>
      </c>
    </row>
    <row r="246" spans="1:4" x14ac:dyDescent="0.35">
      <c r="A246" s="8">
        <v>240</v>
      </c>
      <c r="B246" s="22">
        <f t="shared" si="9"/>
        <v>334.88559150750859</v>
      </c>
      <c r="C246" s="22">
        <f t="shared" si="10"/>
        <v>44651.412201001142</v>
      </c>
      <c r="D246" s="20">
        <f t="shared" si="11"/>
        <v>-1.6661942936480045E-9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E6721-DEEC-46E6-BB76-D3290C015266}">
  <dimension ref="A1"/>
  <sheetViews>
    <sheetView workbookViewId="0"/>
  </sheetViews>
  <sheetFormatPr defaultRowHeight="14.5" x14ac:dyDescent="0.35"/>
  <sheetData>
    <row r="1" spans="1:1" x14ac:dyDescent="0.35">
      <c r="A1" s="4" t="s">
        <v>27</v>
      </c>
    </row>
  </sheetData>
  <hyperlinks>
    <hyperlink ref="A1" r:id="rId1" xr:uid="{E7D3EC8F-B8D8-473A-96CB-A5674402EA9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Sheet3</vt:lpstr>
      <vt:lpstr>Link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Tarun</cp:lastModifiedBy>
  <dcterms:created xsi:type="dcterms:W3CDTF">2021-04-24T10:31:39Z</dcterms:created>
  <dcterms:modified xsi:type="dcterms:W3CDTF">2022-07-02T13:01:47Z</dcterms:modified>
</cp:coreProperties>
</file>